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05" windowWidth="18990" windowHeight="11820" activeTab="1"/>
  </bookViews>
  <sheets>
    <sheet name="งบทดลองปี59" sheetId="12" r:id="rId1"/>
    <sheet name="งบรับ-จ่ายปี59" sheetId="13" r:id="rId2"/>
    <sheet name="รายงานกระแสเงินสดปี59" sheetId="14" r:id="rId3"/>
    <sheet name="งบรายรับปี59" sheetId="15" r:id="rId4"/>
    <sheet name="กระดาษทำการปี59" sheetId="16" r:id="rId5"/>
    <sheet name="ประกอบงบทดลองปี59" sheetId="17" r:id="rId6"/>
    <sheet name="ประกอบรายจ่ายค้างจ่ายปี59" sheetId="18" r:id="rId7"/>
    <sheet name="งบเงินสะสมปี59" sheetId="19" r:id="rId8"/>
    <sheet name="รายงาน ศก.ชุมชนปี59" sheetId="22" r:id="rId9"/>
    <sheet name="อุดหนุนเฉพาะกิจปี59" sheetId="23" r:id="rId10"/>
    <sheet name="จ่ายจากเงินรายรับ" sheetId="24" r:id="rId11"/>
    <sheet name="รายจ่ายรอจ่าย" sheetId="25" r:id="rId12"/>
    <sheet name="จ่ายจากรายจ่ายค้างจ่าย" sheetId="26" r:id="rId13"/>
    <sheet name="จ่ายจากเงินอุดหนุนเฉพาะกิจ" sheetId="27" r:id="rId14"/>
    <sheet name="ทุนสำรองเงินสะสม" sheetId="28" r:id="rId15"/>
    <sheet name="จ่ายจากเงินสะสม" sheetId="29" r:id="rId16"/>
    <sheet name="เงินยืมเงินสะสม" sheetId="30" r:id="rId17"/>
    <sheet name="จ่ายเงินอุดหนุนเฉพาะกิจค้างจ่าย" sheetId="31" r:id="rId18"/>
    <sheet name="Sheet7" sheetId="32" r:id="rId19"/>
    <sheet name="Sheet8" sheetId="33" r:id="rId20"/>
    <sheet name="Sheet9" sheetId="34" r:id="rId21"/>
  </sheets>
  <calcPr calcId="145621"/>
</workbook>
</file>

<file path=xl/calcChain.xml><?xml version="1.0" encoding="utf-8"?>
<calcChain xmlns="http://schemas.openxmlformats.org/spreadsheetml/2006/main">
  <c r="T11" i="31" l="1"/>
  <c r="T21" i="27"/>
  <c r="M21" i="27"/>
  <c r="G21" i="27"/>
  <c r="T20" i="26"/>
  <c r="T21" i="26" s="1"/>
  <c r="R20" i="26"/>
  <c r="R21" i="26" s="1"/>
  <c r="T48" i="24"/>
  <c r="R47" i="24"/>
  <c r="Q47" i="24"/>
  <c r="N47" i="24"/>
  <c r="M47" i="24"/>
  <c r="J47" i="24"/>
  <c r="H47" i="24"/>
  <c r="G47" i="24"/>
  <c r="F47" i="24"/>
  <c r="E47" i="24"/>
  <c r="D47" i="24"/>
  <c r="C47" i="24"/>
  <c r="B47" i="24"/>
  <c r="T32" i="24"/>
  <c r="T47" i="24" s="1"/>
  <c r="Q26" i="24"/>
  <c r="N26" i="24"/>
  <c r="M26" i="24"/>
  <c r="J26" i="24"/>
  <c r="H26" i="24"/>
  <c r="G26" i="24"/>
  <c r="F26" i="24"/>
  <c r="E26" i="24"/>
  <c r="D26" i="24"/>
  <c r="C26" i="24"/>
  <c r="B26" i="24"/>
  <c r="T14" i="24"/>
  <c r="T11" i="24"/>
  <c r="T6" i="24"/>
  <c r="T26" i="24" s="1"/>
  <c r="D17" i="23" l="1"/>
  <c r="C17" i="23"/>
  <c r="C18" i="17"/>
  <c r="B18" i="17"/>
  <c r="D7" i="17"/>
  <c r="D8" i="17" s="1"/>
  <c r="D9" i="17" s="1"/>
  <c r="D10" i="17" s="1"/>
  <c r="D11" i="17" s="1"/>
  <c r="D12" i="17" s="1"/>
  <c r="D13" i="17" s="1"/>
  <c r="D14" i="17" s="1"/>
  <c r="D15" i="17" s="1"/>
  <c r="D16" i="17" s="1"/>
  <c r="D103" i="15"/>
  <c r="C76" i="15"/>
  <c r="D76" i="15"/>
  <c r="D54" i="15"/>
  <c r="D14" i="15"/>
  <c r="D21" i="22"/>
  <c r="I8" i="16"/>
  <c r="E57" i="16"/>
  <c r="F57" i="16"/>
  <c r="J44" i="16"/>
  <c r="I7" i="16"/>
  <c r="K21" i="22"/>
  <c r="B32" i="14"/>
  <c r="B19" i="14"/>
  <c r="I5" i="16"/>
  <c r="F14" i="19"/>
  <c r="F19" i="19" s="1"/>
  <c r="D16" i="18"/>
  <c r="D6" i="18"/>
  <c r="L18" i="17"/>
  <c r="C55" i="12"/>
  <c r="I9" i="16"/>
  <c r="J55" i="16"/>
  <c r="J49" i="16"/>
  <c r="J48" i="16"/>
  <c r="J47" i="16"/>
  <c r="J45" i="16"/>
  <c r="I39" i="16"/>
  <c r="I40" i="16"/>
  <c r="I41" i="16"/>
  <c r="I37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D57" i="16"/>
  <c r="C32" i="14"/>
  <c r="C19" i="14"/>
  <c r="E14" i="13"/>
  <c r="J14" i="13"/>
  <c r="A50" i="13"/>
  <c r="B60" i="13"/>
  <c r="E60" i="13"/>
  <c r="E50" i="13"/>
  <c r="B50" i="13"/>
  <c r="B27" i="13"/>
  <c r="E27" i="13"/>
  <c r="B14" i="13"/>
  <c r="A14" i="13"/>
  <c r="H21" i="22"/>
  <c r="G21" i="22"/>
  <c r="F21" i="22"/>
  <c r="C21" i="22"/>
  <c r="C16" i="18"/>
  <c r="I50" i="13"/>
  <c r="C33" i="14" l="1"/>
  <c r="B33" i="14"/>
  <c r="D130" i="15"/>
  <c r="D18" i="17"/>
  <c r="J57" i="16"/>
  <c r="I57" i="16"/>
  <c r="I12" i="13" l="1"/>
</calcChain>
</file>

<file path=xl/sharedStrings.xml><?xml version="1.0" encoding="utf-8"?>
<sst xmlns="http://schemas.openxmlformats.org/spreadsheetml/2006/main" count="1379" uniqueCount="499">
  <si>
    <t>องค์การบริหารส่วนตำบลวังทอง</t>
  </si>
  <si>
    <t>งบทดลอง</t>
  </si>
  <si>
    <t>ชื่อบัญชี</t>
  </si>
  <si>
    <t>รหัสบัญชี</t>
  </si>
  <si>
    <t>เดบิต</t>
  </si>
  <si>
    <t>เครดิต</t>
  </si>
  <si>
    <t>เงินสด</t>
  </si>
  <si>
    <t>110100</t>
  </si>
  <si>
    <t>เงินฝากธนาคารบัญชีออมสิน 05388059310</t>
  </si>
  <si>
    <t>เงินฝากธนาคารบัญชี ธกส.ออมทรัพย์ 171-2-47959-2</t>
  </si>
  <si>
    <t>เงินฝากธนาคารบัญชี ธกส. ออมทรัพย์ 015718017750</t>
  </si>
  <si>
    <t>110201</t>
  </si>
  <si>
    <t>เงินฝากธนาคารบัญชี ธกส. ออมทรัพย์ 015712757904</t>
  </si>
  <si>
    <t>เงินฝากธนาคารบัญชีกรุงไทย 402-6-02112-2</t>
  </si>
  <si>
    <t>110203</t>
  </si>
  <si>
    <t>ลูกหนี้เงินยืมเงินสะสม</t>
  </si>
  <si>
    <t>51000</t>
  </si>
  <si>
    <t>521000</t>
  </si>
  <si>
    <t>531000</t>
  </si>
  <si>
    <t>ค่าใช้สอย</t>
  </si>
  <si>
    <t>532000</t>
  </si>
  <si>
    <t>533000</t>
  </si>
  <si>
    <t>534000</t>
  </si>
  <si>
    <t>560000</t>
  </si>
  <si>
    <t>541000</t>
  </si>
  <si>
    <t>542000</t>
  </si>
  <si>
    <t>เงินรายรับ</t>
  </si>
  <si>
    <t>รายจ่ายค้างจ่าย</t>
  </si>
  <si>
    <t>เงินรับฝาก-เงินประกันสัญญา</t>
  </si>
  <si>
    <t xml:space="preserve">              -เงินค่าใช้จ่ายภาษีบำรุงท้องที่ 5%</t>
  </si>
  <si>
    <t xml:space="preserve">              -ภาษีหัก ณ ที่จ่าย</t>
  </si>
  <si>
    <t>เงินทุนโครงการเศรษฐกิจชุมชน</t>
  </si>
  <si>
    <t xml:space="preserve">เงินทุนสำรองเงินสะสม </t>
  </si>
  <si>
    <t xml:space="preserve"> </t>
  </si>
  <si>
    <t>รายงาน รับ - จ่าย เงินสด</t>
  </si>
  <si>
    <t>จนถึงปัจจุบัน</t>
  </si>
  <si>
    <t>รายการ</t>
  </si>
  <si>
    <t xml:space="preserve">  รหัส    บัญชี</t>
  </si>
  <si>
    <t>เดือนนี้</t>
  </si>
  <si>
    <t>ประมาณการ    บาท</t>
  </si>
  <si>
    <t xml:space="preserve">   เกิดขึ้นจริง    บาท</t>
  </si>
  <si>
    <t xml:space="preserve">    เกิดขึ้นจริง      บาท</t>
  </si>
  <si>
    <t>ภาษีอากร</t>
  </si>
  <si>
    <t>ค่าธรรมเนียม ค่าปรับและใบอนุญาต</t>
  </si>
  <si>
    <t>รายได้จากทรัพย์สิน</t>
  </si>
  <si>
    <t>รายได้เบ็ดเตล็ด</t>
  </si>
  <si>
    <t>ภาษีจัดสรร</t>
  </si>
  <si>
    <t>เงินอุดหนุน</t>
  </si>
  <si>
    <t>เงินรับฝาก</t>
  </si>
  <si>
    <t>230100</t>
  </si>
  <si>
    <t>110605</t>
  </si>
  <si>
    <t>เงินสะสม</t>
  </si>
  <si>
    <t>300000</t>
  </si>
  <si>
    <t>รวมรายรับ</t>
  </si>
  <si>
    <t>รายจ่าย</t>
  </si>
  <si>
    <t xml:space="preserve">     งบกลาง</t>
  </si>
  <si>
    <t xml:space="preserve">     เงินเดือนฝ่ายการเมือง</t>
  </si>
  <si>
    <t xml:space="preserve">     เงินเดือนฝ่ายประจำ</t>
  </si>
  <si>
    <t xml:space="preserve">     ค่าตอบแทน</t>
  </si>
  <si>
    <t xml:space="preserve">     ค่าใช้สอย</t>
  </si>
  <si>
    <t xml:space="preserve">     ค่าวัสดุ</t>
  </si>
  <si>
    <t xml:space="preserve">     ค่าสาธารณูปโภค</t>
  </si>
  <si>
    <t xml:space="preserve">     เงินอุดหนุน</t>
  </si>
  <si>
    <t xml:space="preserve">     ค่าครุภัณฑ์</t>
  </si>
  <si>
    <t xml:space="preserve">     ค่าที่ดินและสิ่งก่อสร้าง</t>
  </si>
  <si>
    <t xml:space="preserve">     รายจ่ายอื่น</t>
  </si>
  <si>
    <t>เงินรับฝาก (หมายเหตุ 2)</t>
  </si>
  <si>
    <t>ลูกหนี้เงินยืมงบประมาณ</t>
  </si>
  <si>
    <t>ลูกหนี้เงินยืมสะสม</t>
  </si>
  <si>
    <t>รวมรายจ่าย</t>
  </si>
  <si>
    <t>สูงกว่า</t>
  </si>
  <si>
    <t>รายรับ                   รายจ่าย</t>
  </si>
  <si>
    <t>(ต่ำกว่า)</t>
  </si>
  <si>
    <t>ยอดยกไป</t>
  </si>
  <si>
    <t>รายงานกระแสเงินสด</t>
  </si>
  <si>
    <t>รายรับ</t>
  </si>
  <si>
    <t>ตั้งแต่ต้นปีถึงปัจจุบัน</t>
  </si>
  <si>
    <t xml:space="preserve">      รับเงินรายรับ</t>
  </si>
  <si>
    <t xml:space="preserve">      รับเงินรับฝาก</t>
  </si>
  <si>
    <t xml:space="preserve">      เงินสะสม</t>
  </si>
  <si>
    <t>รวม</t>
  </si>
  <si>
    <t xml:space="preserve">      จ่ายเงินตามงบประมาณ</t>
  </si>
  <si>
    <t xml:space="preserve">      จ่ายเงินรับฝาก</t>
  </si>
  <si>
    <t xml:space="preserve">      ลูกหนี้เงินยืมงบประมาณ</t>
  </si>
  <si>
    <t xml:space="preserve">      ลูกหนี้เงินยืมเงินสะสม</t>
  </si>
  <si>
    <t xml:space="preserve">      รับสูง หรือ (ต่ำ) กว่าจ่าย</t>
  </si>
  <si>
    <t>หมายเหตุ 1</t>
  </si>
  <si>
    <t>รายรับจริงประกอบงบทดลองและรายงานรับ - จ่ายเงินสด</t>
  </si>
  <si>
    <t>ประมาณการ</t>
  </si>
  <si>
    <t>รับจริง</t>
  </si>
  <si>
    <t>รายได้จัดเก็บเอง</t>
  </si>
  <si>
    <t>หมวดภาษีอากร</t>
  </si>
  <si>
    <t>(1) ภาษีโรงเรือนและที่ดิน</t>
  </si>
  <si>
    <t>(2) ภาษีบำรุงท้องที่</t>
  </si>
  <si>
    <t>(3) ภาษีป้าย</t>
  </si>
  <si>
    <t>(4) อากรการฆ่าสัตว์</t>
  </si>
  <si>
    <t>(5) ภาษีบำรุง อบจ.จากสถานค้าปลีกยาสูบ</t>
  </si>
  <si>
    <t>(6) ภาษีบำรุง อบจ. จากสถานค้าปลีกน้ำมัน</t>
  </si>
  <si>
    <t>หมวดค่าธรรมเนียม ค่าปรับและใบอนุญาต</t>
  </si>
  <si>
    <t>(1) ค่าธรรมเนียมเกี่ยวกับควบคุมการฆ่าสัตว์และจำหน่ายเนื้อสัตว์</t>
  </si>
  <si>
    <t>(3) ค่าธรรมเนียมเกี่ยวกับใบอนุญาตการพนัน</t>
  </si>
  <si>
    <t>(4) ค่าธรรมเนียมเกี่ยวกับการจัดระเบียบจอดยานยนต์</t>
  </si>
  <si>
    <t>(5) ค่าธรรมเนียมเกี่ยวกับการควบคุมอาคาร</t>
  </si>
  <si>
    <t>(6) ค่าธรรมเนียมเก็บและขนมูลฝอย</t>
  </si>
  <si>
    <t>(7) ค่าธรรมเนียมเก็บและขนอุจจาระหรือสิ่งปฏิกูล</t>
  </si>
  <si>
    <t>(8) ค่าธรรมเนียมในการออกหนังสือารับรองการแจ้งการจัดตั้งสถานที่จำหน่าย</t>
  </si>
  <si>
    <t>อาหารหรือสถานที่สะสมอาหารในอาคารหรือพื้นที่ใด ซึ่งมีพื้นที่ไม่เกิน 20 ตร.ม.</t>
  </si>
  <si>
    <t xml:space="preserve">  -</t>
  </si>
  <si>
    <t>(9) ค่าธรรมเนียมเกี่ยวกับสุสานและฌาปนสถาน</t>
  </si>
  <si>
    <t>(10) ค่าธรรมเนียมปิดแผ่นป้ายประกาศ หรือเขียนข้อความ หรือภาพ ติดตั้ง</t>
  </si>
  <si>
    <t>เขียนป้าย หรือเอกสารหรือทิ้ง หรือโปรยแผ่นประกาศเพื่อโฆษณาแก่ประชาชน</t>
  </si>
  <si>
    <t xml:space="preserve"> -</t>
  </si>
  <si>
    <t>(11) ค่าธรรมเนียมเกี่ยวกับการทะเบียนราษฎร</t>
  </si>
  <si>
    <t>(12) ค่าธรรมเนียมเกี่ยวกับบัตรประจำตัวประชาชน</t>
  </si>
  <si>
    <t>(13) ค่าธรรมเนียมเกี่ยวกับโรคพิษสุนัขบ้า</t>
  </si>
  <si>
    <t>(14) ค่าธรรมเนียมเกี่ยวกับการส่งเสริมและรักษาคุณภาพสิ่งแวดล้อมแห่งชาติ</t>
  </si>
  <si>
    <t>(15) ค่าธรรมเนียมบำรุง อบจ. จากผู้เข้าพักในโรงแรม</t>
  </si>
  <si>
    <t>(16) ค่าธรรมเนียมใช้สถานที่เก็บรักษาน้ำมัน</t>
  </si>
  <si>
    <t>(17) ค่าคำขอต่อใบอนุญาตประกอบกิจการควบคุมประเภทที่3</t>
  </si>
  <si>
    <t>(18) ค่าปรับผู้กระทำความผิดกฎหมายการจัดระเบียบจอดยานยนต์</t>
  </si>
  <si>
    <t>(19) ค่าปรับผู้กระทำผิดกฎหมายจราจรทางบก</t>
  </si>
  <si>
    <t>(20) ค่าปรับผู้กระทำผิดกฎหมายการป้องกันและระงับอัคคีภัย</t>
  </si>
  <si>
    <t>(21) ค่าปรับผู้กระทำผิดกฎหมายและข้อบังคับท้องถิ่น</t>
  </si>
  <si>
    <t>(22) ค่าปรับการผิดสัญญา</t>
  </si>
  <si>
    <t>(23) ค่าปรับอื่น ๆ</t>
  </si>
  <si>
    <t>(24) ค่าใบอนุญาตรับทำการเก็บ ขน หรือกำจัด สิ่งปฏิกูลหรือมูลฝอย</t>
  </si>
  <si>
    <t>(25) ค่าใบอนุญาตจัดตั้งตลาด</t>
  </si>
  <si>
    <t>(26) ค่าใบอนุญาตจัดตั้งสถานที่จำหน่ายอาหารหรือสถานที่สะสม</t>
  </si>
  <si>
    <t>(27) ค่าใบอนุญาตจำหน่ายสินค้าในที่หรือทางสาธารณะ</t>
  </si>
  <si>
    <t>(28) ค่าใบอนุญาตเกี่ยกับการควบคุมอาคาร</t>
  </si>
  <si>
    <t>(29) ค่าใบอนุญาตเกี่ยวกับการโฆษณาโดยใช้เครื่องขยายเสียง</t>
  </si>
  <si>
    <t>(30) ค่าใบอนุญาตประกอบการค้าที่เป็นอันตรายต่อสุขภาพ</t>
  </si>
  <si>
    <t>(32)ค่าธรรมเนียมจดทะเบียนพาณิชย์</t>
  </si>
  <si>
    <t>หมวดรายได้จากทรัพย์สิน</t>
  </si>
  <si>
    <t>(1) ค่าเช่าที่ดิน</t>
  </si>
  <si>
    <t>(2) ค่าเช่าหรือค่าบริการสถานที่</t>
  </si>
  <si>
    <t>(3) ดอกเบี้ย</t>
  </si>
  <si>
    <t xml:space="preserve">(4) เงินปันผลหรือเงินรางวัลต่าง ๆ </t>
  </si>
  <si>
    <t>(5) ค่าตอบแทนตามที่กฎหมายกำหนด</t>
  </si>
  <si>
    <t>(6) รายได้จากทรัพย์สินอื่นๆ</t>
  </si>
  <si>
    <t>หมวดรายได้จากสาธารณูปโภคและการพาณิชย์</t>
  </si>
  <si>
    <t>(1) เงินช่วยเหลือท้องถิ่นจากกิจการเฉพาะการ</t>
  </si>
  <si>
    <t>(2) เงินสะสมจากการโอนกิจการสาธารณูปโภคหรือการพาณิชย์</t>
  </si>
  <si>
    <t>(3) รายได้จากสาธารณูปโภคและการพาณิชย์(ไม่แยกเป็นงบเฉพาะการ)</t>
  </si>
  <si>
    <t>หมวดรายได้เบ็ดเตล็ด</t>
  </si>
  <si>
    <t>(1) เงินที่มีผู้อุทิศให้</t>
  </si>
  <si>
    <t>(2) ค่าขายแบบแปลน</t>
  </si>
  <si>
    <t>(3) ค่าเขียนแบบแปลน</t>
  </si>
  <si>
    <t>(4) ค่าจำหน่ายแบบพิมพ์และคำร้อง</t>
  </si>
  <si>
    <t>(5) ค่ารับรองสำเนาและถ่ายเอกสาร</t>
  </si>
  <si>
    <t>(6) ค่าสมัครสมาชิกห้องสมุด</t>
  </si>
  <si>
    <t>(7) รายได้เบ็ดเตล็ดอื่น ๆ</t>
  </si>
  <si>
    <t>หมวดรายได้จากทุน</t>
  </si>
  <si>
    <t>(1) ค่าขายทอดตลาดทรัพย์สิน</t>
  </si>
  <si>
    <t>รายได้ที่รัฐบาลเก็บแล้วจัดสรรให้องค์กรปกครองส่วนท้องถิ่น</t>
  </si>
  <si>
    <t>หมวดภาษีจัดสรร</t>
  </si>
  <si>
    <t>(1) ภาษีและค่าธรรมเนียมรถยนต์หรือล้อเลื่อน</t>
  </si>
  <si>
    <t>(2) ภาษีมูลค่าเพิ่มตาม พ.ร.บ.กำหนดแผนฯ</t>
  </si>
  <si>
    <t>(3) ภาษีบำรุง อบจ.จากภาษีมูลค่าเพิ่มที่จัดเก็บตามประมวลรัษฎากร 5%</t>
  </si>
  <si>
    <t>(4) ภาษีธุรกิจเฉพาะ</t>
  </si>
  <si>
    <t>(5) ภาษีสุรา</t>
  </si>
  <si>
    <t>(6) ภาษีสรรพสามิต</t>
  </si>
  <si>
    <t>(7) ภาษีการพนัน</t>
  </si>
  <si>
    <t>(8) ภาษีแสตมป์ยาสูบ</t>
  </si>
  <si>
    <t>(9) ค่าภาคหลวงและค่าธรรมเนียมป่าไม้</t>
  </si>
  <si>
    <t>(10) ค่าภาคหลวงแร่</t>
  </si>
  <si>
    <t>(11) ค่าภาคหลวงปิโตรเลียม</t>
  </si>
  <si>
    <t>(12) เงินที่เก็บตามกฎหมายว่าด้วยอุทยานแห่งชาติ</t>
  </si>
  <si>
    <t>(13) ค่าธรรมเนียมจดทะเบียนสิทธิและนิติกรรมที่ดิน</t>
  </si>
  <si>
    <t>(14) อากรประทานบัตรและอาชญาบัตรประมง</t>
  </si>
  <si>
    <t>(16) ค่าธรรมเนียมน้ำบาดาลและใช้น้ำบาดาล</t>
  </si>
  <si>
    <t>(17) ค่าธรรมเนียมสนามบิน</t>
  </si>
  <si>
    <t>รายได้ที่รัฐบาลอุดหนุนให้องค์กรปกครองส่วนท้องถิ่นหมวดเงินอุดหนุน</t>
  </si>
  <si>
    <t>(1) เงินอุดหนุนเพื่อการบูรณะท้องถิ่นและกิจการอื่นทั่วไป</t>
  </si>
  <si>
    <t>(หรือเงินอุดหนุนทั่วไป)</t>
  </si>
  <si>
    <t>(2) เงินอุดหนุนทั่วไป (อบต.)</t>
  </si>
  <si>
    <t>(3) เงินอุดหนุนกรณีต่าง ๆ ที่ต้องนำมาตั้งงบประมาณ</t>
  </si>
  <si>
    <t>(4) เงินอุดหนุนเฉพาะกิจ</t>
  </si>
  <si>
    <t>รายได้ที่รัฐบาลอุดหนุนให้โดยระบุวัตถุประสงค์</t>
  </si>
  <si>
    <t>(ชื่อการจัดสรรจะเปลี่ยนแปลงตามนโยบายของสกถ)</t>
  </si>
  <si>
    <t>หมวดเงินอุดหนุนระบุวัตถุประสงค์</t>
  </si>
  <si>
    <t>(1) เงินอุดหนุนเฉพาะกิจด้านการศึกษา</t>
  </si>
  <si>
    <t>(2) เงินอุดหนุนเฉพาะกิจเพื่อเป็นโครงสร้างพื้นฐาน-กรมการปกครอง</t>
  </si>
  <si>
    <t xml:space="preserve">                                       -สำนักงานพัฒนาชุมชนและความมั่นคงของมนุษย์</t>
  </si>
  <si>
    <t xml:space="preserve">                                                                -การท่องเที่ยวแห่งประเทศไทย</t>
  </si>
  <si>
    <t xml:space="preserve">                                                                -การเคหะแห่งชาติ</t>
  </si>
  <si>
    <t xml:space="preserve">                                                                -กระทรวงสาธารณสุข</t>
  </si>
  <si>
    <t xml:space="preserve">                                                                -กรมโยธาธิการ</t>
  </si>
  <si>
    <t xml:space="preserve">                                                                -สำนักงานเร่งรัดพัฒนาชนบท</t>
  </si>
  <si>
    <t>กระดาษทำการ</t>
  </si>
  <si>
    <t>ใบผ่านรายการบัญชีมาตรฐาน</t>
  </si>
  <si>
    <t>ใบผ่านรายการบัญชีทั่วไป</t>
  </si>
  <si>
    <t>เงินฝากธนาคารบัญชีออมสิน 11-7604-059931-0</t>
  </si>
  <si>
    <t>เงินฝากธนาคารบัญชี ธกส.ออมทรัพย์ 571-8-01775-0</t>
  </si>
  <si>
    <t>เงินฝากธนาคารบัญชี ธกส.ออมทรัพย์ 571-2-75790-4</t>
  </si>
  <si>
    <t>เงินฝากธนาคารบัญชี กรุงไทยกระแสรายวัน 402-6-02112-2</t>
  </si>
  <si>
    <t>งบกลาง</t>
  </si>
  <si>
    <t>เงินเดือน</t>
  </si>
  <si>
    <t>ค่าตอบแทน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</si>
  <si>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</si>
  <si>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</si>
  <si>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</si>
  <si>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</si>
  <si>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เงินทุนสำรองเงินสะสม</t>
  </si>
  <si>
    <t>เงินรับฝาก (หมายเหตุ2)</t>
  </si>
  <si>
    <t>ภาษีหัก ณ ที่จ่าย</t>
  </si>
  <si>
    <t>รับ</t>
  </si>
  <si>
    <t>จ่าย</t>
  </si>
  <si>
    <t>คงเหลือ</t>
  </si>
  <si>
    <t>เงินประกันสัญญา</t>
  </si>
  <si>
    <t>ค่าใช้จ่ายภาษีบำรุงท้องที่ 5%</t>
  </si>
  <si>
    <t>เงินนำส่งธนาคารออมสิน</t>
  </si>
  <si>
    <t>เงินสงเคราะห์รายศพ ช.พ.ค.,ช.พ.ส.</t>
  </si>
  <si>
    <t>รายจ่ายค้างจ่าย (หมายเหตุ4)</t>
  </si>
  <si>
    <t>-</t>
  </si>
  <si>
    <t>ลูกหนี้-ภาษีโรงเรือนและที่ดิน</t>
  </si>
  <si>
    <t>ลูกหนี้-ภาษีบำรุงท้องที่</t>
  </si>
  <si>
    <t>ลูกหนี้-ภาษีป้าย</t>
  </si>
  <si>
    <t>ลูกหนี้เงินยืมเงินงบประมาณ</t>
  </si>
  <si>
    <t>110604</t>
  </si>
  <si>
    <t>110602</t>
  </si>
  <si>
    <t>110601</t>
  </si>
  <si>
    <t>110603</t>
  </si>
  <si>
    <t>เงินอุดหนุนเฉพาะกิจค้างจ่าย</t>
  </si>
  <si>
    <t xml:space="preserve">      เงินอุดหนุนเฉพาะกิจค้างจ่าย</t>
  </si>
  <si>
    <t xml:space="preserve"> - </t>
  </si>
  <si>
    <t>(15) ภาษีจัดสรรอื่น ๆ</t>
  </si>
  <si>
    <t>เงินโครงการเศรษฐกิจชุมชน</t>
  </si>
  <si>
    <t>เงินอุดหนุนเฉพาะกิจ-การจัดการเรียนการสอน</t>
  </si>
  <si>
    <t xml:space="preserve">              -เงิน ชพค.,ชพส.</t>
  </si>
  <si>
    <t>ลูกหนี้-เงินทุนโครการเศรษฐกิจชุมชุน</t>
  </si>
  <si>
    <t xml:space="preserve">           -ค่าใช้จ่าย  5%</t>
  </si>
  <si>
    <t xml:space="preserve">           -ภาษีหัก ณ ที่จ่าย</t>
  </si>
  <si>
    <t xml:space="preserve">           -เงิน ชพค.และ ชพส.</t>
  </si>
  <si>
    <t xml:space="preserve">                       -เบี้ยยังชีพคนพิการ</t>
  </si>
  <si>
    <t xml:space="preserve">                       -เบี้ยยังชีพผู้สูงอายุ</t>
  </si>
  <si>
    <t>เงินอุดหนุนเฉพาะกิจ-การจักการเรียนการสอน</t>
  </si>
  <si>
    <t>ลูกหนี้-เงินโครงการเศรษฐกิจชุมชุม</t>
  </si>
  <si>
    <t xml:space="preserve">ค่าครุภัณฑ์                    </t>
  </si>
  <si>
    <t xml:space="preserve">ค่าที่ดินและสิ่งก่อสร้าง       </t>
  </si>
  <si>
    <t xml:space="preserve">           -เงินประกันสังคม</t>
  </si>
  <si>
    <t xml:space="preserve">              -เงินประกันสังคม</t>
  </si>
  <si>
    <t>(31) ค่าใบอนุญาตและค่าธรรมเนียมอื่น ๆ</t>
  </si>
  <si>
    <t>ลูกหนี้-ภาษีโรงเรือน</t>
  </si>
  <si>
    <t xml:space="preserve">      รับเงินอุดหนุนเฉพาะกิจ-จัดการเรียนการสอน</t>
  </si>
  <si>
    <t xml:space="preserve">      รับเงินอุดหนุนเฉพาะกิจ-เบี้ยยังชีพผู้สูงอายุ</t>
  </si>
  <si>
    <t xml:space="preserve">      รับเงินอุดหนุนเฉพาะกิจ-เบี้ยยังชีพผู้พิการ</t>
  </si>
  <si>
    <t>เงินอุดหนุนเฉพาะกิจ-เบี้ยผู้สูงอายุ</t>
  </si>
  <si>
    <t>เงินอุดหนุนเฉพาะกิจ-เบี้ยผู้คนพิการ</t>
  </si>
  <si>
    <t xml:space="preserve">      ลูกหนี้-ภาษีบำรุงท้องที่</t>
  </si>
  <si>
    <t xml:space="preserve">      ลูกหนี้-ภาษีโรงเรือน</t>
  </si>
  <si>
    <t xml:space="preserve">      ลูกหนี้-ภาษีป้าย</t>
  </si>
  <si>
    <t>เงินประกันสังคม</t>
  </si>
  <si>
    <t>(หมายเหตุ   8)</t>
  </si>
  <si>
    <t>อำเภอนาวัง  จังหวัดหนองบัวลำภู</t>
  </si>
  <si>
    <t>งบเงินสะสม</t>
  </si>
  <si>
    <t xml:space="preserve">       รายจ่ายค้างจ่าย</t>
  </si>
  <si>
    <t xml:space="preserve">       รายจ่ายรอจ่าย</t>
  </si>
  <si>
    <t xml:space="preserve">       รับเงินสะสมระหว่างปี</t>
  </si>
  <si>
    <t xml:space="preserve">       ทุนสำรองเงินสะสม  (25%ของรายรับจริงสูงกว่าจ่ายจริง)</t>
  </si>
  <si>
    <t>4.เงินสะสมที่สามารถนำไปใช้ได้</t>
  </si>
  <si>
    <t xml:space="preserve">       รับเงินสะสมระหว่างเดือน</t>
  </si>
  <si>
    <t>1.ลูกหนี้-ภาษีโรงเรือนและที่ดิน</t>
  </si>
  <si>
    <t>2.ลูกหนี้-ภาษีบำรุงท้องที่</t>
  </si>
  <si>
    <t>3.ลูกหนี้-ภาษีป้าย</t>
  </si>
  <si>
    <t>ลำดับ</t>
  </si>
  <si>
    <t>หมวด/ประเภท</t>
  </si>
  <si>
    <t>จำนวนเงินตาม</t>
  </si>
  <si>
    <t>ก่อหนี้ผูกพัน</t>
  </si>
  <si>
    <t>เบิกจ่ายแล้ว</t>
  </si>
  <si>
    <t>คงเหลือจำนวนเงิน</t>
  </si>
  <si>
    <t>จำนวนเงิน</t>
  </si>
  <si>
    <t>ที่ได้รับจัดสรร</t>
  </si>
  <si>
    <t xml:space="preserve">           -เงินกู้ธนาคารออมสิน</t>
  </si>
  <si>
    <t>องค์การบริหารส่วนตำบลวังทอง  อำเภอนาวัง   จังหวัดหนองบัวลำภู</t>
  </si>
  <si>
    <t>ที่</t>
  </si>
  <si>
    <t>ชื่อกลุ่ม</t>
  </si>
  <si>
    <t>การจัดสรร</t>
  </si>
  <si>
    <t>งบ อบต.</t>
  </si>
  <si>
    <t>สมทบ</t>
  </si>
  <si>
    <t>ข้อมูลการจัดสรรเงินโครงการฯ (บาท)</t>
  </si>
  <si>
    <t>ให้กู้</t>
  </si>
  <si>
    <t>ถึงงวดชำระ</t>
  </si>
  <si>
    <t>ชำระแล้ว</t>
  </si>
  <si>
    <t>ค้างชำระ</t>
  </si>
  <si>
    <t>คงเหลือเงินที่กลุ่ม</t>
  </si>
  <si>
    <t>ชำระคืนกองทุน</t>
  </si>
  <si>
    <t>การชำระคืน</t>
  </si>
  <si>
    <t>การให้กลุ่มกู้ยืมเงิน</t>
  </si>
  <si>
    <t>เงินคงเหลือ</t>
  </si>
  <si>
    <t>ในบัญชีธนาคาร</t>
  </si>
  <si>
    <t>ทั้งหมด</t>
  </si>
  <si>
    <t>หมายเหตุ</t>
  </si>
  <si>
    <t>รายงานผลการดำเนินการ (บาท)</t>
  </si>
  <si>
    <t xml:space="preserve">                       -เงินเดือน,ค่าตอบแทน,ค่าครองชีพ,เงิน</t>
  </si>
  <si>
    <t>ค่ารักษาพยาบาล(จ่ายตรง)</t>
  </si>
  <si>
    <t xml:space="preserve">งบกลาง                </t>
  </si>
  <si>
    <t xml:space="preserve">เงินเดือน              </t>
  </si>
  <si>
    <t xml:space="preserve">ค่าตอบแทน               </t>
  </si>
  <si>
    <t xml:space="preserve">ค่าวัสดุ                </t>
  </si>
  <si>
    <t xml:space="preserve">ค่าสาธารณูปโภค      </t>
  </si>
  <si>
    <t xml:space="preserve">เงินอุดหนุน                   </t>
  </si>
  <si>
    <t xml:space="preserve">      เงินอุดหนุนเฉพาะกิจ-ค่าตอบแทนฯ ผดด.</t>
  </si>
  <si>
    <t>ยกมา</t>
  </si>
  <si>
    <t>กลุ่มปลูกผักปลอดสารพิษ ม.7</t>
  </si>
  <si>
    <t>กลุ่มออมทรัพย์เพื่อการผลิต ม.6</t>
  </si>
  <si>
    <t>กลุ่มปลูกอ้อย ม.11</t>
  </si>
  <si>
    <t>กลุ่มปลูกผักปลอดสารพิษ ม.5</t>
  </si>
  <si>
    <t>กลุ่มเค้กกล้วยหอม ม.1</t>
  </si>
  <si>
    <t>กลุ่มเลี้ยงปลาดุก ม.10</t>
  </si>
  <si>
    <t>กลุ่มปลูกผักปลอดสารพิษ ม.2</t>
  </si>
  <si>
    <t>กลุ่มปลูกอ้อย ม.9</t>
  </si>
  <si>
    <t>กลุ่มปลูกผักปลอดสารพิษ ม.12</t>
  </si>
  <si>
    <t>กลุ่มปลูกกล้วยหอม ม.4</t>
  </si>
  <si>
    <t>กลุ่มปลูกหม่อนเลี้ยงไหม ม.8</t>
  </si>
  <si>
    <t xml:space="preserve">        ปลัด อบต.วังทอง</t>
  </si>
  <si>
    <t>ลงชื่อ</t>
  </si>
  <si>
    <t xml:space="preserve">      (นายบุญชัย  สารีอาจ)</t>
  </si>
  <si>
    <t xml:space="preserve">           ผอ.กองคลัง</t>
  </si>
  <si>
    <t xml:space="preserve">      (นายสุรจิตร  เพ็งสา)</t>
  </si>
  <si>
    <t xml:space="preserve">         นายก อบต.วังทอง</t>
  </si>
  <si>
    <t>เงินฝากธนาคารบัญชี ธกส.ออมทรัพย์ 015712073504</t>
  </si>
  <si>
    <t xml:space="preserve">                       -เงินเดือน,ค่าตอบแทน,ค่าครองชีพฯ</t>
  </si>
  <si>
    <t xml:space="preserve">           -เงิน สปสช.</t>
  </si>
  <si>
    <t>เงินฝากธนาคารบัญชี ธกส. ออมทรัพย์ 015712073504</t>
  </si>
  <si>
    <t xml:space="preserve">              -เงิน สปสช.</t>
  </si>
  <si>
    <t>เงินฝากธนาคารบัญชี ธกส.ออมทรัพย์ 01- 171-2-47959-2</t>
  </si>
  <si>
    <t>รายจ่ายอื่นๆ</t>
  </si>
  <si>
    <t>งบรายจ่ายอื่นๆ</t>
  </si>
  <si>
    <t>543000</t>
  </si>
  <si>
    <t>441001</t>
  </si>
  <si>
    <t xml:space="preserve">              -ค่ารักษาพยาบาลจ่ายตรง</t>
  </si>
  <si>
    <t>ค่ารักษาพยาบาลจ่ายตรง</t>
  </si>
  <si>
    <t>เงินอุดหนุนเฉพาะกิจ-เบี้ยยังชีพผู้สูงอายุ</t>
  </si>
  <si>
    <t>เงินอุดหนุนเฉพาะกิจ-เบี้ยยังชีพผู้พิการ</t>
  </si>
  <si>
    <t>เงินอุดหนุนเฉพาะกิจ-วัสดุศูนย์พัฒนาเด็ก</t>
  </si>
  <si>
    <t>เงินอุดหนุนเฉพาะกิจ-ค่าตอบแทนผู้ดูแลเด็ก</t>
  </si>
  <si>
    <t xml:space="preserve">              -เงินทุนโครงการเศรษฐกิจชุมชน</t>
  </si>
  <si>
    <t xml:space="preserve">      รายจ่ายค้างจ่าย</t>
  </si>
  <si>
    <t>เงินโครงการ  สปสช.</t>
  </si>
  <si>
    <t>รับคืนเบี้ยยังชีพผู้สูงอายุ</t>
  </si>
  <si>
    <t>เงินโครงการ สปสช.</t>
  </si>
  <si>
    <t xml:space="preserve">      รับเงินอุดหนุนเฉพาะกิจ-เงินเดือน,ค่าตอบฯ</t>
  </si>
  <si>
    <t xml:space="preserve">      รับคืนเงินเบี้ยผู้สูงอายุ</t>
  </si>
  <si>
    <t>ปี 2558</t>
  </si>
  <si>
    <t>รับคืนเบี้ยยังชีพผู้พิการ</t>
  </si>
  <si>
    <t xml:space="preserve">      รับคืนเงินเบี้ยผู้พิการ</t>
  </si>
  <si>
    <t xml:space="preserve">      ลูกหนี้-เงินโครงการเศรษฐกิจชุมชน</t>
  </si>
  <si>
    <t>230200</t>
  </si>
  <si>
    <t>รับคืนเงินระหว่างปีงบประมาณ</t>
  </si>
  <si>
    <t xml:space="preserve">      รับคืนระหว่างปีงบประมาณ</t>
  </si>
  <si>
    <t>เงินอุดหนุนเฉพาะกิจ-เงินเดือนค่าตอบแทนฯ</t>
  </si>
  <si>
    <t>เงินสะสม 30  กันยายน 2558 ประกอบด้วย</t>
  </si>
  <si>
    <t xml:space="preserve">         -เงินเดือน,ค่าตอบแทน,ค่าครองชีพ,เงินประกันสังคม ผดด.</t>
  </si>
  <si>
    <t>30000</t>
  </si>
  <si>
    <r>
      <t>รายรับ</t>
    </r>
    <r>
      <rPr>
        <b/>
        <sz val="15"/>
        <color theme="1"/>
        <rFont val="AngsanaUPC"/>
        <family val="1"/>
      </rPr>
      <t xml:space="preserve">  (หมายเหตุ 1)</t>
    </r>
  </si>
  <si>
    <r>
      <rPr>
        <b/>
        <u/>
        <sz val="16"/>
        <rFont val="AngsanaUPC"/>
        <family val="1"/>
      </rPr>
      <t>บวก</t>
    </r>
    <r>
      <rPr>
        <sz val="16"/>
        <rFont val="AngsanaUPC"/>
        <family val="1"/>
      </rPr>
      <t xml:space="preserve">  รับจริงสูงกว่าจ่ายจริง</t>
    </r>
  </si>
  <si>
    <r>
      <rPr>
        <b/>
        <u/>
        <sz val="16"/>
        <rFont val="AngsanaUPC"/>
        <family val="1"/>
      </rPr>
      <t>หัก</t>
    </r>
    <r>
      <rPr>
        <sz val="16"/>
        <rFont val="AngsanaUPC"/>
        <family val="1"/>
      </rPr>
      <t xml:space="preserve">   จ่ายขาดเงินสะสมและยืมเงินสะสม</t>
    </r>
  </si>
  <si>
    <t xml:space="preserve"> ณ  วันที่   30  ตุลาคม 2558</t>
  </si>
  <si>
    <t>เงินรอคืนจังหวัด</t>
  </si>
  <si>
    <t xml:space="preserve"> - 2 -</t>
  </si>
  <si>
    <t>บัญชี</t>
  </si>
  <si>
    <t>เงินอุดหนุนเฉพาะกิจค้างจ่าย(วัสดุการเรียนสอน)</t>
  </si>
  <si>
    <t>เดือนตุลาคม  2558</t>
  </si>
  <si>
    <t>ปีงบประมาณ 2559</t>
  </si>
  <si>
    <t xml:space="preserve">  รหัสบัญชี</t>
  </si>
  <si>
    <t xml:space="preserve">           เกิดขึ้นจริง              บาท</t>
  </si>
  <si>
    <t xml:space="preserve">    เกิดขึ้นจริง          บาท</t>
  </si>
  <si>
    <t>เพียงวันที่ 30   ตุลาคม 2558</t>
  </si>
  <si>
    <t xml:space="preserve"> (นายเทียนชัย  ยศทะแสน)</t>
  </si>
  <si>
    <t xml:space="preserve">      ลูกหนี้กองทุนเศรษฐกิจชุมชน</t>
  </si>
  <si>
    <t>ตั้งแต่ 1  ตุลาคม 2558- 30  ตุลาคม  2558</t>
  </si>
  <si>
    <t>(4)ภาษีมูลค่าเพิ่มตาม พรบ.จัดสรรรายได้ฯ</t>
  </si>
  <si>
    <t>ณ วันที่   1  ตุลาคม  2558</t>
  </si>
  <si>
    <t>ณ วันที่   30  ตุลาคม  2558</t>
  </si>
  <si>
    <t>ณ วันที่   30  ตุลาคม 2558</t>
  </si>
  <si>
    <t xml:space="preserve">อุดหนุนเฉพาะกิจ-เงินเดือน,ค่าตอบแทน,ค่าครองชีพฯ ผดด.             </t>
  </si>
  <si>
    <t xml:space="preserve">                             -เบี้ยยังชีพผู้สูงอายุ</t>
  </si>
  <si>
    <t xml:space="preserve">                             -เบี้ยยังชีพคนพิการ</t>
  </si>
  <si>
    <t xml:space="preserve">                                   -เบี้ยยังชีพคนพิการ</t>
  </si>
  <si>
    <t xml:space="preserve">                                   -เบี้ยยังชีพผู้สูงอายุ</t>
  </si>
  <si>
    <t>รายละเอียด ประกอบงบทดลองและรายงานรับ - จ่ายเงินสด ประจำเดือนตุลาคม 2558</t>
  </si>
  <si>
    <t>รายละเอียด ประกอบงบทดลองและรายงานการรับ - จ่ายเงินสด ประจำเดือนตุลาคม  2558</t>
  </si>
  <si>
    <t>ค่ารักษาพยาบาล</t>
  </si>
  <si>
    <t>เงินอุดหนุนเฉพาะกิจรอคืนจังหวัด</t>
  </si>
  <si>
    <t>อุดหนุนเฉพาะกิจรอคืนจังหวัด</t>
  </si>
  <si>
    <t xml:space="preserve">  รายละเอียด ประกอบงบทดลองและรายงานรับ - จ่ายเงินสด ประจำเดือน   ตุลาคม  2558</t>
  </si>
  <si>
    <t>ณ วันที่  30    ตุลาคม  2558</t>
  </si>
  <si>
    <t>เงินสะสม  1  ตุลาคม 2558</t>
  </si>
  <si>
    <t xml:space="preserve">       เงินสะสม 30  ตุลาคม  2558</t>
  </si>
  <si>
    <t>เงินประกันสังคม ผดด.</t>
  </si>
  <si>
    <t>รายละเอียดเงินอุดหนุนเฉพาะกิจ ปี  2559</t>
  </si>
  <si>
    <t>ประจำเดือนตุลาคม  2558</t>
  </si>
  <si>
    <t>ประจำเดือน   ตุลาคม  พ.ศ.  2558</t>
  </si>
  <si>
    <t>กลุ่มผู้เลี้ยงหมู ม.3</t>
  </si>
  <si>
    <t>ปี 2559</t>
  </si>
  <si>
    <t>แบบรายงานโครงการเศรษฐกิจชุมชุม  อบต.วังทอง</t>
  </si>
  <si>
    <t xml:space="preserve">                         จ่ายแล้ว        -    บาท คงเหลือ   1,751,000   บาท </t>
  </si>
  <si>
    <r>
      <rPr>
        <b/>
        <sz val="16"/>
        <color theme="1"/>
        <rFont val="AngsanaUPC"/>
        <family val="1"/>
      </rPr>
      <t xml:space="preserve">หมายเหตุ </t>
    </r>
    <r>
      <rPr>
        <sz val="16"/>
        <color theme="1"/>
        <rFont val="AngsanaUPC"/>
        <family val="1"/>
      </rPr>
      <t xml:space="preserve">  1.ในปีงบประมาณ 2558  ได้รับอนุมัติใหจ่ายขาดเงินสะสมจำนวน  1,751,000  บาท  </t>
    </r>
  </si>
  <si>
    <t>ค่าปรับผิดสัญญา</t>
  </si>
  <si>
    <t>หมู่ 5</t>
  </si>
  <si>
    <t xml:space="preserve"> จำนวน 2,917 บ.</t>
  </si>
  <si>
    <t>(2) ค่าธรรมเนียมโรงพักสัตว์</t>
  </si>
  <si>
    <t>รวมรายรับทั้งสิ้น</t>
  </si>
  <si>
    <t>ค่าเบี้ยยังชีพผู้สูงอายุ</t>
  </si>
  <si>
    <t>ค่าเบี้ยยังชีพผู้พิการ</t>
  </si>
  <si>
    <t>ค่าเงินเดือน,ค่าตอบแทน,ค่าครองชีพ,</t>
  </si>
  <si>
    <t>กระดาษทำการกระทบยอด</t>
  </si>
  <si>
    <t>รายจ่ายตามงบประมาณ (จ่ายจากเงินรายรับ)</t>
  </si>
  <si>
    <t>ประจำเดือน  ตุลาคม  2558</t>
  </si>
  <si>
    <t>ประจำเดือน ตุลาคม   2558</t>
  </si>
  <si>
    <t>แผนงาน/งาน</t>
  </si>
  <si>
    <t>แผนงานบริหารทั่วไป</t>
  </si>
  <si>
    <t>รักษาความสงบ</t>
  </si>
  <si>
    <t>การศึกษา</t>
  </si>
  <si>
    <t>สาธารณสุข</t>
  </si>
  <si>
    <t>เคหะและชุมชน</t>
  </si>
  <si>
    <t>เข้มแข็งชุมชน</t>
  </si>
  <si>
    <t>ศาสนาวัฒนธรรมและนันทนาการ</t>
  </si>
  <si>
    <t>เกษตร</t>
  </si>
  <si>
    <t>อุตสาหกรรม</t>
  </si>
  <si>
    <t>หมวด/ประเภทรายจ่าย</t>
  </si>
  <si>
    <t>บริหารทั่วไป</t>
  </si>
  <si>
    <t>แผนสถิติฯ</t>
  </si>
  <si>
    <t>บริหารคลัง</t>
  </si>
  <si>
    <t>ก่อนวัยเรียน</t>
  </si>
  <si>
    <t>สาธารณสุขอื่น</t>
  </si>
  <si>
    <t>ไฟฟ้าถนน</t>
  </si>
  <si>
    <t>กีฬา</t>
  </si>
  <si>
    <t>วัฒนธรรม</t>
  </si>
  <si>
    <t>การโยธา</t>
  </si>
  <si>
    <t>เงินเดือนนายก/รองนายก</t>
  </si>
  <si>
    <t>เงินค่าตอบแทนประจำตำแหน่งนายก/รองนายก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</si>
  <si>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</si>
  <si>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เงินค่าตอบแทนเลขานุการนายก อบต.</t>
  </si>
  <si>
    <t>เงินค่าตอบแทนสมาชิกสภา อปท.</t>
  </si>
  <si>
    <t>เงินค่าตอบแทนสมาชิกสภา องค์กรปกครองส่วนท้องถิ่น</t>
  </si>
  <si>
    <t>เงินเดือนพนักงาน</t>
  </si>
  <si>
    <t>เงินเพิ่มของพนักงาน</t>
  </si>
  <si>
    <t>เงินประจำตำแหน่ง</t>
  </si>
  <si>
    <t>ค่าตอบแทนพนักงานจ้าง</t>
  </si>
  <si>
    <t>เงินเพิ่มต่างๆของพนักงานจ้าง</t>
  </si>
  <si>
    <t>เงินเพิ่มค่าครองชีพของพนักงานจ้าง</t>
  </si>
  <si>
    <t>ค่าเช่าบ้าน</t>
  </si>
  <si>
    <t>รายจ่ายเพื่อให้ได้มาซึ่งบริการ</t>
  </si>
  <si>
    <t>รายจ่ายเกี่ยวกับการรับรองและพิธีการ</t>
  </si>
  <si>
    <t>รายจ่ายเกี่ยวเนื่องกับการปฏิบัติราชการฯ</t>
  </si>
  <si>
    <t>ค่าบำรุงรักษาและซ่อมแซม</t>
  </si>
  <si>
    <t>วัสดุสำนักงาน</t>
  </si>
  <si>
    <t>วัสดุงานบ้านงานครัว</t>
  </si>
  <si>
    <t>วัสดุอาหารกลางวันเด็กนักเรียน/อาหารเสริมนม</t>
  </si>
  <si>
    <t>วัสดุอาหารกลางวันเด็กนักเรียน</t>
  </si>
  <si>
    <t>วัสดุโฆษณาและเผยแพร่</t>
  </si>
  <si>
    <t>วัสดุเชื้อเพลิงและหล่อลื่น</t>
  </si>
  <si>
    <t>รวมเดือนนี้</t>
  </si>
  <si>
    <t>ประจำเดือน ตุลาคม  2558</t>
  </si>
  <si>
    <t>ยอดยกมา</t>
  </si>
  <si>
    <t>วัสดุคอมพิวเตอร์</t>
  </si>
  <si>
    <t>ค่าไฟฟ้า</t>
  </si>
  <si>
    <t>ค่าโทรศัพท์</t>
  </si>
  <si>
    <t>ค่าไปรษณีย์</t>
  </si>
  <si>
    <t>เงินอุดหนุนส่วนราชการ</t>
  </si>
  <si>
    <t>เงินสมทบประกันสังคม</t>
  </si>
  <si>
    <t>เบี้ยยังชีพผู้ป่วยโรคเอดส์</t>
  </si>
  <si>
    <t>สำรองจ่าย</t>
  </si>
  <si>
    <t>รายจ่ายตามข้อผูกพัน</t>
  </si>
  <si>
    <t>สมทบกองทุนหลักประกันสุขภาพตำบลวังทอง</t>
  </si>
  <si>
    <t>เงินสมทบกองทุนบำเหน็จบำนาญฯ</t>
  </si>
  <si>
    <t>ครุภัณฑ์สำนักงาน</t>
  </si>
  <si>
    <t>ครุภัณฑ์คอมพิวเตอร์</t>
  </si>
  <si>
    <t>ครุภัณฑ์ไฟฟ้าและวิทยุ</t>
  </si>
  <si>
    <t>ค่าก่อสร้างสิ่งสาธารณูปโภค</t>
  </si>
  <si>
    <t>รวมตั้งแต่ต้นปี</t>
  </si>
  <si>
    <t>รายจ่าย (จ่ายจากรายจ่ายรอจ่าย)</t>
  </si>
  <si>
    <t>ค่าตอบแทนผลประโยชน์ตอบแทนอื่นเป็นกรณีพิเศษ</t>
  </si>
  <si>
    <t>รายจ่ายหมวดอื่นๆ</t>
  </si>
  <si>
    <t>รายจ่าย (จ่ายจากรายจ่ายค้างจ่าย)</t>
  </si>
  <si>
    <t>เงินสำรองจ่าย</t>
  </si>
  <si>
    <t>เงินสำรองจ่าย (ค่าซ่อมแซมถนน หมู่ 12)</t>
  </si>
  <si>
    <t>รายจ่าย (จ่ายจากเงินอุดหนุนเฉพาะกิจ)</t>
  </si>
  <si>
    <t>เงินเดือนพนักงานครูผู้ดูแลเด็ก</t>
  </si>
  <si>
    <t>ค่าตอบแทนพนักงานจ้างครูผู้ดูแลเด็ก</t>
  </si>
  <si>
    <t>ประกันสังคมครูผู้ดูแลเด็ก</t>
  </si>
  <si>
    <t>วัสดุการศึกษาศูนย์พัฒนาเด็กเล็ก</t>
  </si>
  <si>
    <t>เบี้ยยังชีพผู้สูงอายุ</t>
  </si>
  <si>
    <t>เบี้ยยังชีพผู้พิการ</t>
  </si>
  <si>
    <t>กระดาษทำการกระทบยอดรายจ่าย</t>
  </si>
  <si>
    <t>รายจ่าย (จ่ายจากเงินทุนสำรองเงินสะสม)</t>
  </si>
  <si>
    <t>รายจ่าย (จ่ายจากเงินสะสม)</t>
  </si>
  <si>
    <t>เงินปรับเพิ่มตามวุฒิ</t>
  </si>
  <si>
    <t>ค่าครองชีพพนักงาน</t>
  </si>
  <si>
    <t>ค่าจ้างพนักงาน</t>
  </si>
  <si>
    <t>เงินเพิ่มค่าครองชีพลูกจ้าง</t>
  </si>
  <si>
    <t>ค่าปรับปรุงต่อเติมที่ดินและสิ่งก่อสร้าง</t>
  </si>
  <si>
    <t>รายจ่าย (จ่ายจากเงินยืมเงินสะสม)</t>
  </si>
  <si>
    <t>ค่าครองชีพชั่วคราว</t>
  </si>
  <si>
    <t>เงินสมทบกองทุนสังคม</t>
  </si>
  <si>
    <t>รายจ่าย (จ่ายจากเงินอุดหนุนเฉพาะกิจค้างจ่าย)</t>
  </si>
  <si>
    <t>ค่าวัสดุสื่อการเรียนการสอน ศพด.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</si>
</sst>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name val="AngsanaUPC"/>
      <family val="1"/>
    </font>
    <font>
      <sz val="11"/>
      <color theme="1"/>
      <name val="AngsanaUPC"/>
      <family val="1"/>
    </font>
    <font>
      <sz val="16"/>
      <name val="AngsanaUPC"/>
      <family val="1"/>
    </font>
    <font>
      <b/>
      <sz val="14"/>
      <name val="AngsanaUPC"/>
      <family val="1"/>
    </font>
    <font>
      <sz val="14"/>
      <color theme="1"/>
      <name val="AngsanaUPC"/>
      <family val="1"/>
    </font>
    <font>
      <sz val="14"/>
      <name val="AngsanaUPC"/>
      <family val="1"/>
    </font>
    <font>
      <sz val="16"/>
      <color theme="1"/>
      <name val="AngsanaUPC"/>
      <family val="1"/>
    </font>
    <font>
      <b/>
      <u/>
      <sz val="16"/>
      <name val="AngsanaUPC"/>
      <family val="1"/>
    </font>
    <font>
      <sz val="15"/>
      <name val="AngsanaUPC"/>
      <family val="1"/>
    </font>
    <font>
      <sz val="15"/>
      <color theme="1"/>
      <name val="AngsanaUPC"/>
      <family val="1"/>
    </font>
    <font>
      <b/>
      <sz val="15"/>
      <color theme="1"/>
      <name val="AngsanaUPC"/>
      <family val="1"/>
    </font>
    <font>
      <b/>
      <u/>
      <sz val="15"/>
      <color theme="1"/>
      <name val="AngsanaUPC"/>
      <family val="1"/>
    </font>
    <font>
      <b/>
      <sz val="16"/>
      <color theme="1"/>
      <name val="AngsanaUPC"/>
      <family val="1"/>
    </font>
    <font>
      <sz val="11"/>
      <color rgb="FF0070C0"/>
      <name val="AngsanaUPC"/>
      <family val="1"/>
    </font>
    <font>
      <sz val="10"/>
      <name val="AngsanaUPC"/>
      <family val="1"/>
    </font>
    <font>
      <sz val="12"/>
      <color theme="1"/>
      <name val="AngsanaUPC"/>
      <family val="1"/>
    </font>
    <font>
      <b/>
      <sz val="14"/>
      <color theme="1"/>
      <name val="AngsanaUPC"/>
      <family val="1"/>
    </font>
    <font>
      <b/>
      <sz val="12"/>
      <color theme="1"/>
      <name val="AngsanaUPC"/>
      <family val="1"/>
    </font>
    <font>
      <b/>
      <sz val="12"/>
      <name val="AngsanaUPC"/>
      <family val="1"/>
    </font>
    <font>
      <sz val="12"/>
      <name val="AngsanaUPC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Angsana News"/>
      <family val="1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5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4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5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418">
    <xf numFmtId="0" fontId="0" fillId="0" borderId="0" xfId="0"/>
    <xf numFmtId="0" fontId="21" fillId="0" borderId="0" xfId="0" applyFont="1"/>
    <xf numFmtId="0" fontId="23" fillId="0" borderId="0" xfId="0" applyFont="1"/>
    <xf numFmtId="0" fontId="26" fillId="0" borderId="0" xfId="0" applyFont="1"/>
    <xf numFmtId="0" fontId="27" fillId="0" borderId="13" xfId="1" applyFont="1" applyBorder="1"/>
    <xf numFmtId="43" fontId="27" fillId="0" borderId="13" xfId="23" applyFont="1" applyBorder="1"/>
    <xf numFmtId="0" fontId="27" fillId="0" borderId="13" xfId="1" quotePrefix="1" applyFont="1" applyBorder="1" applyAlignment="1">
      <alignment horizontal="center"/>
    </xf>
    <xf numFmtId="49" fontId="27" fillId="0" borderId="13" xfId="1" applyNumberFormat="1" applyFont="1" applyBorder="1" applyAlignment="1">
      <alignment horizontal="center"/>
    </xf>
    <xf numFmtId="0" fontId="27" fillId="0" borderId="13" xfId="1" applyFont="1" applyBorder="1" applyAlignment="1">
      <alignment horizontal="center"/>
    </xf>
    <xf numFmtId="0" fontId="25" fillId="24" borderId="11" xfId="1" applyFont="1" applyFill="1" applyBorder="1" applyAlignment="1">
      <alignment horizontal="center"/>
    </xf>
    <xf numFmtId="0" fontId="27" fillId="0" borderId="0" xfId="1" applyFont="1" applyBorder="1"/>
    <xf numFmtId="0" fontId="27" fillId="0" borderId="22" xfId="1" applyFont="1" applyBorder="1" applyAlignment="1">
      <alignment horizontal="center"/>
    </xf>
    <xf numFmtId="43" fontId="27" fillId="0" borderId="22" xfId="23" applyFont="1" applyBorder="1"/>
    <xf numFmtId="0" fontId="27" fillId="0" borderId="15" xfId="1" applyFont="1" applyBorder="1"/>
    <xf numFmtId="0" fontId="27" fillId="0" borderId="15" xfId="1" applyFont="1" applyBorder="1" applyAlignment="1">
      <alignment horizontal="center"/>
    </xf>
    <xf numFmtId="0" fontId="28" fillId="0" borderId="0" xfId="0" applyFont="1"/>
    <xf numFmtId="43" fontId="30" fillId="0" borderId="13" xfId="111" applyFont="1" applyBorder="1"/>
    <xf numFmtId="0" fontId="32" fillId="0" borderId="12" xfId="89" applyFont="1" applyBorder="1" applyAlignment="1">
      <alignment horizontal="center"/>
    </xf>
    <xf numFmtId="0" fontId="32" fillId="0" borderId="29" xfId="89" applyFont="1" applyBorder="1" applyAlignment="1">
      <alignment horizontal="center"/>
    </xf>
    <xf numFmtId="0" fontId="32" fillId="0" borderId="23" xfId="89" applyFont="1" applyBorder="1" applyAlignment="1">
      <alignment horizontal="center" vertical="distributed" wrapText="1"/>
    </xf>
    <xf numFmtId="0" fontId="32" fillId="0" borderId="11" xfId="89" applyFont="1" applyBorder="1" applyAlignment="1">
      <alignment horizontal="center"/>
    </xf>
    <xf numFmtId="0" fontId="32" fillId="0" borderId="19" xfId="89" applyFont="1" applyBorder="1" applyAlignment="1">
      <alignment horizontal="center" vertical="center" wrapText="1" shrinkToFit="1"/>
    </xf>
    <xf numFmtId="0" fontId="32" fillId="0" borderId="20" xfId="89" applyFont="1" applyBorder="1" applyAlignment="1">
      <alignment horizontal="center" vertical="distributed" wrapText="1"/>
    </xf>
    <xf numFmtId="0" fontId="32" fillId="0" borderId="17" xfId="89" applyFont="1" applyBorder="1" applyAlignment="1">
      <alignment horizontal="center" vertical="center" wrapText="1"/>
    </xf>
    <xf numFmtId="43" fontId="31" fillId="0" borderId="21" xfId="111" applyFont="1" applyBorder="1"/>
    <xf numFmtId="0" fontId="31" fillId="0" borderId="13" xfId="89" applyFont="1" applyBorder="1"/>
    <xf numFmtId="0" fontId="33" fillId="0" borderId="21" xfId="89" applyFont="1" applyBorder="1"/>
    <xf numFmtId="0" fontId="31" fillId="0" borderId="0" xfId="89" applyFont="1"/>
    <xf numFmtId="43" fontId="28" fillId="0" borderId="13" xfId="111" applyFont="1" applyBorder="1"/>
    <xf numFmtId="43" fontId="31" fillId="0" borderId="13" xfId="111" applyFont="1" applyBorder="1"/>
    <xf numFmtId="0" fontId="31" fillId="0" borderId="13" xfId="89" applyFont="1" applyBorder="1" applyAlignment="1">
      <alignment horizontal="left"/>
    </xf>
    <xf numFmtId="0" fontId="31" fillId="0" borderId="0" xfId="89" quotePrefix="1" applyFont="1" applyAlignment="1">
      <alignment horizontal="center"/>
    </xf>
    <xf numFmtId="43" fontId="31" fillId="0" borderId="13" xfId="111" applyFont="1" applyBorder="1" applyAlignment="1">
      <alignment horizontal="center"/>
    </xf>
    <xf numFmtId="43" fontId="32" fillId="0" borderId="16" xfId="89" applyNumberFormat="1" applyFont="1" applyBorder="1"/>
    <xf numFmtId="43" fontId="32" fillId="0" borderId="0" xfId="89" applyNumberFormat="1" applyFont="1" applyBorder="1"/>
    <xf numFmtId="43" fontId="31" fillId="0" borderId="13" xfId="89" applyNumberFormat="1" applyFont="1" applyBorder="1"/>
    <xf numFmtId="0" fontId="28" fillId="0" borderId="13" xfId="45" applyFont="1" applyBorder="1"/>
    <xf numFmtId="49" fontId="31" fillId="0" borderId="0" xfId="45" applyNumberFormat="1" applyFont="1" applyAlignment="1">
      <alignment horizontal="center"/>
    </xf>
    <xf numFmtId="0" fontId="31" fillId="0" borderId="0" xfId="89" applyFont="1" applyBorder="1"/>
    <xf numFmtId="0" fontId="31" fillId="0" borderId="0" xfId="89" applyFont="1" applyAlignment="1">
      <alignment horizontal="center"/>
    </xf>
    <xf numFmtId="0" fontId="31" fillId="0" borderId="22" xfId="89" applyFont="1" applyBorder="1"/>
    <xf numFmtId="43" fontId="31" fillId="0" borderId="11" xfId="89" applyNumberFormat="1" applyFont="1" applyBorder="1"/>
    <xf numFmtId="0" fontId="31" fillId="0" borderId="22" xfId="89" applyFont="1" applyBorder="1" applyAlignment="1">
      <alignment horizontal="center"/>
    </xf>
    <xf numFmtId="0" fontId="31" fillId="0" borderId="15" xfId="89" applyFont="1" applyBorder="1"/>
    <xf numFmtId="43" fontId="31" fillId="0" borderId="23" xfId="89" applyNumberFormat="1" applyFont="1" applyBorder="1"/>
    <xf numFmtId="0" fontId="34" fillId="0" borderId="0" xfId="45" applyFont="1"/>
    <xf numFmtId="0" fontId="35" fillId="0" borderId="0" xfId="0" applyFont="1"/>
    <xf numFmtId="0" fontId="32" fillId="0" borderId="17" xfId="45" applyFont="1" applyBorder="1"/>
    <xf numFmtId="0" fontId="32" fillId="0" borderId="30" xfId="45" applyFont="1" applyBorder="1" applyAlignment="1">
      <alignment horizontal="center"/>
    </xf>
    <xf numFmtId="0" fontId="32" fillId="0" borderId="31" xfId="45" applyFont="1" applyBorder="1" applyAlignment="1">
      <alignment horizontal="center"/>
    </xf>
    <xf numFmtId="0" fontId="32" fillId="0" borderId="21" xfId="45" applyFont="1" applyBorder="1" applyAlignment="1">
      <alignment horizontal="center" vertical="distributed" wrapText="1"/>
    </xf>
    <xf numFmtId="0" fontId="32" fillId="0" borderId="32" xfId="45" applyFont="1" applyBorder="1" applyAlignment="1">
      <alignment horizontal="center" vertical="center" wrapText="1"/>
    </xf>
    <xf numFmtId="0" fontId="32" fillId="0" borderId="18" xfId="45" applyFont="1" applyBorder="1" applyAlignment="1">
      <alignment horizontal="center"/>
    </xf>
    <xf numFmtId="0" fontId="32" fillId="0" borderId="19" xfId="45" applyFont="1" applyBorder="1" applyAlignment="1">
      <alignment horizontal="center" vertical="center" wrapText="1" shrinkToFit="1"/>
    </xf>
    <xf numFmtId="0" fontId="32" fillId="0" borderId="16" xfId="45" applyFont="1" applyBorder="1" applyAlignment="1">
      <alignment horizontal="center" vertical="center" wrapText="1"/>
    </xf>
    <xf numFmtId="0" fontId="32" fillId="0" borderId="20" xfId="45" applyFont="1" applyBorder="1" applyAlignment="1">
      <alignment horizontal="center" vertical="distributed" wrapText="1"/>
    </xf>
    <xf numFmtId="0" fontId="32" fillId="0" borderId="17" xfId="45" applyFont="1" applyBorder="1" applyAlignment="1">
      <alignment horizontal="center" vertical="center" wrapText="1"/>
    </xf>
    <xf numFmtId="0" fontId="32" fillId="0" borderId="20" xfId="45" applyFont="1" applyBorder="1" applyAlignment="1">
      <alignment horizontal="center" vertical="center" wrapText="1"/>
    </xf>
    <xf numFmtId="0" fontId="31" fillId="0" borderId="21" xfId="45" applyFont="1" applyBorder="1"/>
    <xf numFmtId="0" fontId="32" fillId="0" borderId="21" xfId="45" applyFont="1" applyBorder="1"/>
    <xf numFmtId="0" fontId="31" fillId="0" borderId="0" xfId="45" applyFont="1"/>
    <xf numFmtId="43" fontId="31" fillId="0" borderId="13" xfId="67" applyFont="1" applyBorder="1"/>
    <xf numFmtId="0" fontId="31" fillId="0" borderId="13" xfId="45" applyFont="1" applyBorder="1"/>
    <xf numFmtId="0" fontId="33" fillId="0" borderId="13" xfId="45" applyFont="1" applyBorder="1"/>
    <xf numFmtId="0" fontId="31" fillId="0" borderId="0" xfId="45" quotePrefix="1" applyFont="1" applyAlignment="1">
      <alignment horizontal="center"/>
    </xf>
    <xf numFmtId="43" fontId="35" fillId="0" borderId="0" xfId="0" applyNumberFormat="1" applyFont="1"/>
    <xf numFmtId="43" fontId="32" fillId="0" borderId="16" xfId="67" applyFont="1" applyBorder="1"/>
    <xf numFmtId="43" fontId="31" fillId="0" borderId="0" xfId="67" applyFont="1" applyBorder="1"/>
    <xf numFmtId="0" fontId="31" fillId="0" borderId="14" xfId="45" applyFont="1" applyBorder="1"/>
    <xf numFmtId="4" fontId="31" fillId="0" borderId="13" xfId="67" applyNumberFormat="1" applyFont="1" applyBorder="1" applyAlignment="1">
      <alignment horizontal="right"/>
    </xf>
    <xf numFmtId="0" fontId="31" fillId="0" borderId="0" xfId="45" applyFont="1" applyBorder="1"/>
    <xf numFmtId="0" fontId="31" fillId="0" borderId="13" xfId="45" applyFont="1" applyFill="1" applyBorder="1"/>
    <xf numFmtId="49" fontId="31" fillId="0" borderId="0" xfId="45" applyNumberFormat="1" applyFont="1" applyFill="1" applyAlignment="1">
      <alignment horizontal="center"/>
    </xf>
    <xf numFmtId="4" fontId="31" fillId="0" borderId="13" xfId="67" applyNumberFormat="1" applyFont="1" applyFill="1" applyBorder="1" applyAlignment="1">
      <alignment horizontal="right"/>
    </xf>
    <xf numFmtId="4" fontId="31" fillId="0" borderId="13" xfId="45" applyNumberFormat="1" applyFont="1" applyBorder="1" applyAlignment="1">
      <alignment horizontal="right"/>
    </xf>
    <xf numFmtId="49" fontId="31" fillId="0" borderId="0" xfId="45" applyNumberFormat="1" applyFont="1"/>
    <xf numFmtId="0" fontId="32" fillId="0" borderId="26" xfId="45" applyFont="1" applyBorder="1" applyAlignment="1">
      <alignment horizontal="center" vertical="center" shrinkToFit="1"/>
    </xf>
    <xf numFmtId="0" fontId="32" fillId="0" borderId="0" xfId="45" applyFont="1" applyBorder="1" applyAlignment="1">
      <alignment horizontal="center" vertical="center" shrinkToFit="1"/>
    </xf>
    <xf numFmtId="0" fontId="32" fillId="0" borderId="14" xfId="45" applyFont="1" applyBorder="1" applyAlignment="1">
      <alignment horizontal="center" vertical="center" shrinkToFit="1"/>
    </xf>
    <xf numFmtId="0" fontId="35" fillId="0" borderId="22" xfId="0" applyFont="1" applyBorder="1"/>
    <xf numFmtId="0" fontId="24" fillId="0" borderId="0" xfId="133" applyFont="1" applyBorder="1"/>
    <xf numFmtId="0" fontId="22" fillId="0" borderId="0" xfId="133" applyFont="1" applyBorder="1" applyAlignment="1">
      <alignment horizontal="center"/>
    </xf>
    <xf numFmtId="0" fontId="22" fillId="0" borderId="0" xfId="133" applyFont="1" applyBorder="1"/>
    <xf numFmtId="0" fontId="22" fillId="0" borderId="35" xfId="133" applyFont="1" applyBorder="1" applyAlignment="1">
      <alignment horizontal="center"/>
    </xf>
    <xf numFmtId="0" fontId="22" fillId="0" borderId="11" xfId="133" applyFont="1" applyBorder="1" applyAlignment="1">
      <alignment horizontal="center"/>
    </xf>
    <xf numFmtId="43" fontId="24" fillId="0" borderId="13" xfId="155" applyFont="1" applyBorder="1"/>
    <xf numFmtId="43" fontId="22" fillId="0" borderId="16" xfId="155" applyFont="1" applyBorder="1"/>
    <xf numFmtId="43" fontId="24" fillId="0" borderId="13" xfId="155" applyFont="1" applyBorder="1" applyAlignment="1">
      <alignment horizontal="center"/>
    </xf>
    <xf numFmtId="0" fontId="27" fillId="0" borderId="0" xfId="177" applyFont="1"/>
    <xf numFmtId="0" fontId="25" fillId="0" borderId="0" xfId="177" applyFont="1"/>
    <xf numFmtId="0" fontId="25" fillId="0" borderId="11" xfId="177" applyFont="1" applyBorder="1"/>
    <xf numFmtId="0" fontId="25" fillId="0" borderId="12" xfId="177" applyFont="1" applyBorder="1" applyAlignment="1">
      <alignment horizontal="center"/>
    </xf>
    <xf numFmtId="0" fontId="25" fillId="0" borderId="11" xfId="177" applyFont="1" applyBorder="1" applyAlignment="1">
      <alignment horizontal="center"/>
    </xf>
    <xf numFmtId="0" fontId="25" fillId="0" borderId="23" xfId="177" applyFont="1" applyBorder="1"/>
    <xf numFmtId="0" fontId="27" fillId="0" borderId="26" xfId="177" applyFont="1" applyBorder="1"/>
    <xf numFmtId="43" fontId="27" fillId="0" borderId="23" xfId="199" applyFont="1" applyBorder="1"/>
    <xf numFmtId="0" fontId="25" fillId="0" borderId="13" xfId="177" applyFont="1" applyFill="1" applyBorder="1"/>
    <xf numFmtId="0" fontId="27" fillId="0" borderId="22" xfId="177" quotePrefix="1" applyFont="1" applyBorder="1" applyAlignment="1">
      <alignment horizontal="center"/>
    </xf>
    <xf numFmtId="43" fontId="27" fillId="0" borderId="13" xfId="199" applyFont="1" applyBorder="1"/>
    <xf numFmtId="0" fontId="27" fillId="0" borderId="13" xfId="177" applyFont="1" applyFill="1" applyBorder="1"/>
    <xf numFmtId="0" fontId="27" fillId="0" borderId="13" xfId="177" applyFont="1" applyBorder="1"/>
    <xf numFmtId="0" fontId="25" fillId="0" borderId="13" xfId="177" applyFont="1" applyBorder="1" applyAlignment="1">
      <alignment horizontal="center"/>
    </xf>
    <xf numFmtId="0" fontId="27" fillId="0" borderId="22" xfId="177" applyFont="1" applyBorder="1" applyAlignment="1">
      <alignment horizontal="center"/>
    </xf>
    <xf numFmtId="43" fontId="25" fillId="0" borderId="11" xfId="199" applyFont="1" applyBorder="1"/>
    <xf numFmtId="0" fontId="25" fillId="0" borderId="13" xfId="177" applyFont="1" applyBorder="1"/>
    <xf numFmtId="0" fontId="27" fillId="0" borderId="15" xfId="177" applyFont="1" applyBorder="1"/>
    <xf numFmtId="0" fontId="27" fillId="0" borderId="27" xfId="177" quotePrefix="1" applyFont="1" applyBorder="1" applyAlignment="1">
      <alignment horizontal="center"/>
    </xf>
    <xf numFmtId="43" fontId="27" fillId="0" borderId="15" xfId="199" applyFont="1" applyBorder="1"/>
    <xf numFmtId="0" fontId="27" fillId="0" borderId="0" xfId="177" applyFont="1" applyBorder="1"/>
    <xf numFmtId="0" fontId="27" fillId="0" borderId="0" xfId="177" quotePrefix="1" applyFont="1" applyBorder="1" applyAlignment="1">
      <alignment horizontal="center"/>
    </xf>
    <xf numFmtId="43" fontId="27" fillId="0" borderId="0" xfId="199" applyFont="1" applyBorder="1"/>
    <xf numFmtId="0" fontId="27" fillId="0" borderId="11" xfId="177" applyFont="1" applyBorder="1"/>
    <xf numFmtId="0" fontId="27" fillId="0" borderId="22" xfId="177" applyFont="1" applyBorder="1"/>
    <xf numFmtId="0" fontId="27" fillId="0" borderId="13" xfId="177" quotePrefix="1" applyFont="1" applyBorder="1" applyAlignment="1">
      <alignment horizontal="center"/>
    </xf>
    <xf numFmtId="43" fontId="27" fillId="0" borderId="14" xfId="199" applyFont="1" applyBorder="1"/>
    <xf numFmtId="0" fontId="27" fillId="0" borderId="22" xfId="177" applyFont="1" applyFill="1" applyBorder="1"/>
    <xf numFmtId="0" fontId="27" fillId="0" borderId="13" xfId="177" applyFont="1" applyBorder="1" applyAlignment="1">
      <alignment horizontal="left"/>
    </xf>
    <xf numFmtId="0" fontId="27" fillId="0" borderId="11" xfId="177" quotePrefix="1" applyFont="1" applyBorder="1" applyAlignment="1">
      <alignment horizontal="center"/>
    </xf>
    <xf numFmtId="43" fontId="25" fillId="0" borderId="11" xfId="199" applyFont="1" applyBorder="1" applyAlignment="1">
      <alignment horizontal="center"/>
    </xf>
    <xf numFmtId="43" fontId="25" fillId="0" borderId="0" xfId="199" applyFont="1" applyBorder="1" applyAlignment="1">
      <alignment horizontal="center"/>
    </xf>
    <xf numFmtId="0" fontId="25" fillId="0" borderId="0" xfId="177" applyFont="1" applyBorder="1" applyAlignment="1">
      <alignment horizontal="center"/>
    </xf>
    <xf numFmtId="0" fontId="27" fillId="0" borderId="24" xfId="177" quotePrefix="1" applyFont="1" applyBorder="1" applyAlignment="1">
      <alignment horizontal="center"/>
    </xf>
    <xf numFmtId="0" fontId="25" fillId="0" borderId="15" xfId="177" applyFont="1" applyFill="1" applyBorder="1" applyAlignment="1">
      <alignment horizontal="center"/>
    </xf>
    <xf numFmtId="0" fontId="24" fillId="0" borderId="0" xfId="265" applyFont="1"/>
    <xf numFmtId="0" fontId="27" fillId="0" borderId="0" xfId="177" applyFont="1" applyBorder="1" applyAlignment="1">
      <alignment horizontal="center"/>
    </xf>
    <xf numFmtId="43" fontId="25" fillId="0" borderId="0" xfId="199" applyFont="1" applyBorder="1"/>
    <xf numFmtId="0" fontId="25" fillId="0" borderId="26" xfId="177" applyFont="1" applyBorder="1" applyAlignment="1">
      <alignment horizontal="center"/>
    </xf>
    <xf numFmtId="0" fontId="27" fillId="0" borderId="13" xfId="177" applyFont="1" applyBorder="1" applyAlignment="1">
      <alignment horizontal="center"/>
    </xf>
    <xf numFmtId="0" fontId="25" fillId="0" borderId="0" xfId="177" applyFont="1" applyBorder="1" applyAlignment="1">
      <alignment horizontal="right"/>
    </xf>
    <xf numFmtId="0" fontId="27" fillId="0" borderId="23" xfId="177" applyFont="1" applyBorder="1"/>
    <xf numFmtId="0" fontId="27" fillId="0" borderId="26" xfId="177" quotePrefix="1" applyFont="1" applyBorder="1" applyAlignment="1">
      <alignment horizontal="center"/>
    </xf>
    <xf numFmtId="0" fontId="25" fillId="0" borderId="15" xfId="177" applyFont="1" applyBorder="1" applyAlignment="1">
      <alignment horizontal="center"/>
    </xf>
    <xf numFmtId="0" fontId="22" fillId="0" borderId="0" xfId="265" applyFont="1"/>
    <xf numFmtId="0" fontId="36" fillId="0" borderId="0" xfId="265" applyFont="1"/>
    <xf numFmtId="43" fontId="24" fillId="0" borderId="27" xfId="287" applyFont="1" applyBorder="1" applyAlignment="1">
      <alignment horizontal="center"/>
    </xf>
    <xf numFmtId="43" fontId="24" fillId="0" borderId="13" xfId="287" applyFont="1" applyBorder="1"/>
    <xf numFmtId="43" fontId="24" fillId="0" borderId="13" xfId="353" applyFont="1" applyBorder="1"/>
    <xf numFmtId="43" fontId="24" fillId="0" borderId="24" xfId="287" applyFont="1" applyBorder="1" applyAlignment="1">
      <alignment horizontal="center"/>
    </xf>
    <xf numFmtId="0" fontId="22" fillId="0" borderId="0" xfId="265" applyFont="1" applyAlignment="1">
      <alignment horizontal="center"/>
    </xf>
    <xf numFmtId="43" fontId="24" fillId="0" borderId="16" xfId="287" applyFont="1" applyBorder="1"/>
    <xf numFmtId="0" fontId="36" fillId="0" borderId="0" xfId="265" applyFont="1" applyAlignment="1"/>
    <xf numFmtId="0" fontId="24" fillId="0" borderId="0" xfId="265" applyFont="1" applyBorder="1"/>
    <xf numFmtId="43" fontId="24" fillId="0" borderId="22" xfId="287" applyFont="1" applyBorder="1"/>
    <xf numFmtId="0" fontId="24" fillId="0" borderId="0" xfId="265" applyFont="1" applyAlignment="1"/>
    <xf numFmtId="0" fontId="22" fillId="0" borderId="0" xfId="309" applyFont="1" applyAlignment="1"/>
    <xf numFmtId="0" fontId="24" fillId="0" borderId="0" xfId="309" applyFont="1"/>
    <xf numFmtId="0" fontId="22" fillId="0" borderId="0" xfId="309" applyFont="1"/>
    <xf numFmtId="0" fontId="22" fillId="0" borderId="11" xfId="309" applyFont="1" applyBorder="1" applyAlignment="1">
      <alignment horizontal="center"/>
    </xf>
    <xf numFmtId="0" fontId="22" fillId="0" borderId="0" xfId="309" applyFont="1" applyAlignment="1">
      <alignment horizontal="right"/>
    </xf>
    <xf numFmtId="43" fontId="24" fillId="0" borderId="23" xfId="331" applyFont="1" applyBorder="1"/>
    <xf numFmtId="43" fontId="24" fillId="0" borderId="13" xfId="331" applyFont="1" applyBorder="1" applyAlignment="1">
      <alignment horizontal="center"/>
    </xf>
    <xf numFmtId="43" fontId="24" fillId="0" borderId="13" xfId="331" applyFont="1" applyBorder="1"/>
    <xf numFmtId="0" fontId="36" fillId="0" borderId="0" xfId="309" applyFont="1"/>
    <xf numFmtId="43" fontId="24" fillId="0" borderId="23" xfId="331" applyFont="1" applyBorder="1" applyAlignment="1">
      <alignment horizontal="center"/>
    </xf>
    <xf numFmtId="43" fontId="24" fillId="0" borderId="16" xfId="331" applyFont="1" applyBorder="1" applyAlignment="1">
      <alignment horizontal="center"/>
    </xf>
    <xf numFmtId="0" fontId="24" fillId="0" borderId="0" xfId="1" applyFont="1"/>
    <xf numFmtId="0" fontId="22" fillId="0" borderId="0" xfId="1" applyFont="1" applyAlignment="1">
      <alignment horizontal="right"/>
    </xf>
    <xf numFmtId="43" fontId="24" fillId="0" borderId="0" xfId="23" applyFont="1"/>
    <xf numFmtId="43" fontId="24" fillId="0" borderId="0" xfId="23" applyFont="1" applyAlignment="1">
      <alignment horizontal="center"/>
    </xf>
    <xf numFmtId="43" fontId="24" fillId="0" borderId="24" xfId="23" applyFont="1" applyBorder="1" applyAlignment="1">
      <alignment horizontal="center"/>
    </xf>
    <xf numFmtId="43" fontId="24" fillId="0" borderId="0" xfId="353" applyFont="1"/>
    <xf numFmtId="43" fontId="24" fillId="0" borderId="24" xfId="23" applyFont="1" applyBorder="1"/>
    <xf numFmtId="43" fontId="22" fillId="0" borderId="25" xfId="23" applyFont="1" applyBorder="1"/>
    <xf numFmtId="0" fontId="24" fillId="0" borderId="0" xfId="1" applyFont="1" applyAlignment="1"/>
    <xf numFmtId="43" fontId="24" fillId="0" borderId="0" xfId="23" applyFont="1" applyBorder="1"/>
    <xf numFmtId="0" fontId="26" fillId="0" borderId="13" xfId="0" applyFont="1" applyBorder="1" applyAlignment="1">
      <alignment horizontal="center"/>
    </xf>
    <xf numFmtId="0" fontId="26" fillId="0" borderId="13" xfId="0" applyFont="1" applyBorder="1"/>
    <xf numFmtId="43" fontId="26" fillId="0" borderId="13" xfId="353" applyFont="1" applyBorder="1" applyAlignment="1">
      <alignment horizontal="center"/>
    </xf>
    <xf numFmtId="43" fontId="26" fillId="0" borderId="13" xfId="353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/>
    </xf>
    <xf numFmtId="0" fontId="28" fillId="0" borderId="13" xfId="0" applyFont="1" applyBorder="1"/>
    <xf numFmtId="0" fontId="28" fillId="0" borderId="11" xfId="0" applyFont="1" applyBorder="1"/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3" xfId="0" applyFont="1" applyBorder="1"/>
    <xf numFmtId="0" fontId="26" fillId="0" borderId="22" xfId="0" applyFont="1" applyBorder="1"/>
    <xf numFmtId="0" fontId="26" fillId="0" borderId="23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5" xfId="0" applyFont="1" applyBorder="1"/>
    <xf numFmtId="0" fontId="26" fillId="0" borderId="27" xfId="0" applyFont="1" applyBorder="1"/>
    <xf numFmtId="0" fontId="26" fillId="0" borderId="24" xfId="0" applyFont="1" applyBorder="1"/>
    <xf numFmtId="0" fontId="26" fillId="0" borderId="27" xfId="0" applyFont="1" applyBorder="1" applyAlignment="1"/>
    <xf numFmtId="0" fontId="26" fillId="0" borderId="27" xfId="0" applyFont="1" applyBorder="1" applyAlignment="1">
      <alignment horizontal="center"/>
    </xf>
    <xf numFmtId="43" fontId="26" fillId="0" borderId="22" xfId="353" applyFont="1" applyBorder="1"/>
    <xf numFmtId="0" fontId="26" fillId="0" borderId="16" xfId="0" applyFont="1" applyBorder="1"/>
    <xf numFmtId="0" fontId="26" fillId="0" borderId="36" xfId="0" applyFont="1" applyBorder="1" applyAlignment="1">
      <alignment horizontal="center"/>
    </xf>
    <xf numFmtId="43" fontId="26" fillId="0" borderId="16" xfId="0" applyNumberFormat="1" applyFont="1" applyBorder="1"/>
    <xf numFmtId="43" fontId="26" fillId="0" borderId="25" xfId="0" applyNumberFormat="1" applyFont="1" applyBorder="1"/>
    <xf numFmtId="43" fontId="26" fillId="0" borderId="36" xfId="0" applyNumberFormat="1" applyFont="1" applyBorder="1"/>
    <xf numFmtId="43" fontId="26" fillId="0" borderId="36" xfId="353" applyFont="1" applyBorder="1"/>
    <xf numFmtId="0" fontId="26" fillId="0" borderId="0" xfId="0" applyFont="1" applyBorder="1"/>
    <xf numFmtId="0" fontId="37" fillId="0" borderId="23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43" fontId="26" fillId="0" borderId="22" xfId="353" applyNumberFormat="1" applyFont="1" applyBorder="1"/>
    <xf numFmtId="0" fontId="25" fillId="24" borderId="23" xfId="1" applyFont="1" applyFill="1" applyBorder="1" applyAlignment="1">
      <alignment horizontal="center"/>
    </xf>
    <xf numFmtId="0" fontId="25" fillId="24" borderId="26" xfId="1" applyFont="1" applyFill="1" applyBorder="1" applyAlignment="1">
      <alignment horizontal="center"/>
    </xf>
    <xf numFmtId="0" fontId="27" fillId="0" borderId="23" xfId="1" applyFont="1" applyBorder="1"/>
    <xf numFmtId="49" fontId="27" fillId="0" borderId="33" xfId="1" applyNumberFormat="1" applyFont="1" applyBorder="1" applyAlignment="1">
      <alignment horizontal="center"/>
    </xf>
    <xf numFmtId="43" fontId="27" fillId="0" borderId="23" xfId="23" applyFont="1" applyBorder="1"/>
    <xf numFmtId="43" fontId="27" fillId="0" borderId="15" xfId="23" applyFont="1" applyBorder="1"/>
    <xf numFmtId="43" fontId="27" fillId="0" borderId="13" xfId="23" applyFont="1" applyBorder="1" applyAlignment="1">
      <alignment horizontal="right"/>
    </xf>
    <xf numFmtId="0" fontId="27" fillId="0" borderId="14" xfId="1" applyFont="1" applyBorder="1"/>
    <xf numFmtId="43" fontId="31" fillId="0" borderId="13" xfId="67" applyFont="1" applyBorder="1" applyAlignment="1">
      <alignment horizontal="right"/>
    </xf>
    <xf numFmtId="43" fontId="32" fillId="0" borderId="11" xfId="45" applyNumberFormat="1" applyFont="1" applyBorder="1"/>
    <xf numFmtId="0" fontId="32" fillId="0" borderId="15" xfId="45" applyFont="1" applyBorder="1"/>
    <xf numFmtId="0" fontId="37" fillId="0" borderId="13" xfId="45" applyFont="1" applyBorder="1"/>
    <xf numFmtId="0" fontId="22" fillId="0" borderId="0" xfId="265" applyFont="1" applyAlignment="1">
      <alignment horizontal="center"/>
    </xf>
    <xf numFmtId="0" fontId="22" fillId="0" borderId="0" xfId="265" applyFont="1" applyBorder="1" applyAlignment="1">
      <alignment horizontal="center"/>
    </xf>
    <xf numFmtId="43" fontId="22" fillId="0" borderId="0" xfId="287" applyFont="1" applyBorder="1" applyAlignment="1">
      <alignment horizontal="center"/>
    </xf>
    <xf numFmtId="43" fontId="35" fillId="0" borderId="0" xfId="353" applyFont="1"/>
    <xf numFmtId="43" fontId="22" fillId="0" borderId="11" xfId="353" applyFont="1" applyBorder="1"/>
    <xf numFmtId="43" fontId="31" fillId="0" borderId="13" xfId="353" applyFont="1" applyBorder="1"/>
    <xf numFmtId="43" fontId="32" fillId="0" borderId="18" xfId="67" applyFont="1" applyBorder="1"/>
    <xf numFmtId="0" fontId="39" fillId="0" borderId="10" xfId="89" applyFont="1" applyBorder="1" applyAlignment="1">
      <alignment horizontal="center" vertical="center" wrapText="1"/>
    </xf>
    <xf numFmtId="0" fontId="39" fillId="0" borderId="19" xfId="89" applyFont="1" applyBorder="1" applyAlignment="1">
      <alignment horizontal="center" vertical="center" wrapText="1"/>
    </xf>
    <xf numFmtId="0" fontId="39" fillId="0" borderId="20" xfId="89" applyFont="1" applyBorder="1" applyAlignment="1">
      <alignment horizontal="center" vertical="center" wrapText="1"/>
    </xf>
    <xf numFmtId="4" fontId="32" fillId="0" borderId="0" xfId="45" applyNumberFormat="1" applyFont="1" applyBorder="1" applyAlignment="1">
      <alignment horizontal="center" vertical="center" shrinkToFit="1"/>
    </xf>
    <xf numFmtId="4" fontId="32" fillId="0" borderId="0" xfId="45" applyNumberFormat="1" applyFont="1" applyBorder="1" applyAlignment="1">
      <alignment horizontal="center" vertical="center"/>
    </xf>
    <xf numFmtId="4" fontId="32" fillId="0" borderId="28" xfId="45" applyNumberFormat="1" applyFont="1" applyBorder="1" applyAlignment="1">
      <alignment horizontal="right" vertical="center" shrinkToFit="1"/>
    </xf>
    <xf numFmtId="4" fontId="32" fillId="0" borderId="28" xfId="45" applyNumberFormat="1" applyFont="1" applyBorder="1" applyAlignment="1">
      <alignment horizontal="right" vertical="center"/>
    </xf>
    <xf numFmtId="43" fontId="32" fillId="0" borderId="11" xfId="89" applyNumberFormat="1" applyFont="1" applyBorder="1"/>
    <xf numFmtId="43" fontId="24" fillId="0" borderId="13" xfId="155" applyFont="1" applyBorder="1" applyAlignment="1">
      <alignment horizontal="right"/>
    </xf>
    <xf numFmtId="43" fontId="22" fillId="0" borderId="16" xfId="155" applyFont="1" applyBorder="1" applyAlignment="1">
      <alignment horizontal="right"/>
    </xf>
    <xf numFmtId="43" fontId="22" fillId="0" borderId="23" xfId="155" applyFont="1" applyBorder="1"/>
    <xf numFmtId="43" fontId="31" fillId="0" borderId="13" xfId="111" applyFont="1" applyBorder="1" applyAlignment="1">
      <alignment horizontal="right"/>
    </xf>
    <xf numFmtId="43" fontId="32" fillId="0" borderId="16" xfId="89" applyNumberFormat="1" applyFont="1" applyBorder="1" applyAlignment="1">
      <alignment horizontal="right"/>
    </xf>
    <xf numFmtId="0" fontId="41" fillId="0" borderId="11" xfId="221" applyFont="1" applyBorder="1" applyAlignment="1">
      <alignment horizontal="center"/>
    </xf>
    <xf numFmtId="0" fontId="41" fillId="0" borderId="11" xfId="221" applyFont="1" applyBorder="1"/>
    <xf numFmtId="43" fontId="41" fillId="0" borderId="11" xfId="243" applyFont="1" applyBorder="1"/>
    <xf numFmtId="43" fontId="41" fillId="0" borderId="12" xfId="243" applyFont="1" applyBorder="1"/>
    <xf numFmtId="43" fontId="41" fillId="0" borderId="23" xfId="243" applyFont="1" applyBorder="1"/>
    <xf numFmtId="0" fontId="41" fillId="0" borderId="12" xfId="221" applyFont="1" applyBorder="1"/>
    <xf numFmtId="0" fontId="41" fillId="0" borderId="23" xfId="221" applyFont="1" applyBorder="1" applyAlignment="1">
      <alignment horizontal="center" vertical="center"/>
    </xf>
    <xf numFmtId="0" fontId="41" fillId="0" borderId="13" xfId="221" applyFont="1" applyBorder="1" applyAlignment="1">
      <alignment horizontal="center" vertical="center"/>
    </xf>
    <xf numFmtId="0" fontId="41" fillId="0" borderId="15" xfId="221" applyFont="1" applyBorder="1" applyAlignment="1">
      <alignment horizontal="center" vertical="center"/>
    </xf>
    <xf numFmtId="0" fontId="41" fillId="0" borderId="15" xfId="221" applyFont="1" applyBorder="1" applyAlignment="1">
      <alignment horizontal="center"/>
    </xf>
    <xf numFmtId="0" fontId="41" fillId="0" borderId="16" xfId="221" applyFont="1" applyBorder="1" applyAlignment="1">
      <alignment horizontal="center"/>
    </xf>
    <xf numFmtId="0" fontId="41" fillId="0" borderId="0" xfId="221" applyFont="1" applyBorder="1"/>
    <xf numFmtId="0" fontId="41" fillId="0" borderId="0" xfId="221" applyFont="1" applyBorder="1" applyAlignment="1">
      <alignment horizontal="center"/>
    </xf>
    <xf numFmtId="43" fontId="41" fillId="0" borderId="0" xfId="243" applyFont="1" applyBorder="1"/>
    <xf numFmtId="43" fontId="40" fillId="0" borderId="16" xfId="243" applyFont="1" applyBorder="1"/>
    <xf numFmtId="0" fontId="27" fillId="0" borderId="0" xfId="1" applyFont="1" applyBorder="1" applyAlignment="1">
      <alignment horizontal="center"/>
    </xf>
    <xf numFmtId="43" fontId="27" fillId="0" borderId="0" xfId="23" applyFont="1" applyBorder="1"/>
    <xf numFmtId="43" fontId="25" fillId="0" borderId="20" xfId="23" applyFont="1" applyFill="1" applyBorder="1"/>
    <xf numFmtId="43" fontId="25" fillId="0" borderId="16" xfId="23" applyFont="1" applyFill="1" applyBorder="1"/>
    <xf numFmtId="43" fontId="24" fillId="0" borderId="23" xfId="331" applyFont="1" applyBorder="1" applyAlignment="1"/>
    <xf numFmtId="43" fontId="24" fillId="0" borderId="13" xfId="331" applyFont="1" applyBorder="1" applyAlignment="1"/>
    <xf numFmtId="43" fontId="22" fillId="0" borderId="0" xfId="23" applyFont="1"/>
    <xf numFmtId="0" fontId="26" fillId="0" borderId="16" xfId="0" applyFont="1" applyBorder="1" applyAlignment="1">
      <alignment horizontal="center"/>
    </xf>
    <xf numFmtId="43" fontId="26" fillId="0" borderId="16" xfId="353" applyFont="1" applyBorder="1"/>
    <xf numFmtId="0" fontId="26" fillId="0" borderId="0" xfId="0" applyFont="1" applyAlignment="1">
      <alignment horizontal="center"/>
    </xf>
    <xf numFmtId="0" fontId="27" fillId="0" borderId="0" xfId="1" applyFont="1" applyBorder="1" applyAlignment="1">
      <alignment horizontal="center"/>
    </xf>
    <xf numFmtId="0" fontId="22" fillId="0" borderId="0" xfId="265" applyFont="1" applyBorder="1" applyAlignment="1">
      <alignment horizontal="center"/>
    </xf>
    <xf numFmtId="43" fontId="26" fillId="0" borderId="36" xfId="353" applyNumberFormat="1" applyFont="1" applyBorder="1" applyAlignment="1">
      <alignment horizontal="center"/>
    </xf>
    <xf numFmtId="43" fontId="26" fillId="0" borderId="36" xfId="353" applyFont="1" applyBorder="1" applyAlignment="1">
      <alignment horizontal="center"/>
    </xf>
    <xf numFmtId="43" fontId="37" fillId="0" borderId="13" xfId="353" applyFont="1" applyBorder="1" applyAlignment="1">
      <alignment horizontal="center"/>
    </xf>
    <xf numFmtId="43" fontId="25" fillId="0" borderId="12" xfId="199" applyFont="1" applyBorder="1" applyAlignment="1">
      <alignment horizontal="center"/>
    </xf>
    <xf numFmtId="43" fontId="25" fillId="0" borderId="16" xfId="199" applyFont="1" applyBorder="1" applyAlignment="1">
      <alignment horizontal="center"/>
    </xf>
    <xf numFmtId="43" fontId="0" fillId="0" borderId="0" xfId="353" applyNumberFormat="1" applyFont="1"/>
    <xf numFmtId="43" fontId="22" fillId="0" borderId="16" xfId="287" applyFont="1" applyBorder="1"/>
    <xf numFmtId="0" fontId="22" fillId="0" borderId="11" xfId="265" applyFont="1" applyBorder="1" applyAlignment="1">
      <alignment horizontal="center"/>
    </xf>
    <xf numFmtId="0" fontId="28" fillId="0" borderId="0" xfId="0" applyFont="1" applyAlignment="1"/>
    <xf numFmtId="0" fontId="28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43" fontId="28" fillId="0" borderId="13" xfId="353" applyFont="1" applyBorder="1" applyAlignment="1">
      <alignment horizontal="center"/>
    </xf>
    <xf numFmtId="43" fontId="34" fillId="0" borderId="11" xfId="353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28" fillId="0" borderId="2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24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32" fillId="0" borderId="0" xfId="45" applyFont="1" applyAlignment="1">
      <alignment horizontal="center"/>
    </xf>
    <xf numFmtId="0" fontId="22" fillId="0" borderId="0" xfId="133" applyFont="1" applyBorder="1" applyAlignment="1">
      <alignment horizontal="center"/>
    </xf>
    <xf numFmtId="0" fontId="22" fillId="0" borderId="24" xfId="133" applyFont="1" applyBorder="1" applyAlignment="1">
      <alignment horizontal="center"/>
    </xf>
    <xf numFmtId="0" fontId="24" fillId="0" borderId="0" xfId="265" applyFont="1" applyAlignment="1">
      <alignment horizontal="left"/>
    </xf>
    <xf numFmtId="0" fontId="22" fillId="0" borderId="0" xfId="177" applyFont="1" applyAlignment="1">
      <alignment horizontal="center"/>
    </xf>
    <xf numFmtId="0" fontId="22" fillId="0" borderId="24" xfId="177" applyFont="1" applyBorder="1" applyAlignment="1">
      <alignment horizontal="center"/>
    </xf>
    <xf numFmtId="0" fontId="25" fillId="0" borderId="24" xfId="177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40" fillId="0" borderId="24" xfId="221" applyFont="1" applyBorder="1" applyAlignment="1">
      <alignment horizontal="center"/>
    </xf>
    <xf numFmtId="0" fontId="41" fillId="0" borderId="26" xfId="221" applyFont="1" applyBorder="1" applyAlignment="1">
      <alignment horizontal="center"/>
    </xf>
    <xf numFmtId="0" fontId="41" fillId="0" borderId="33" xfId="221" applyFont="1" applyBorder="1" applyAlignment="1">
      <alignment horizontal="center"/>
    </xf>
    <xf numFmtId="0" fontId="41" fillId="0" borderId="26" xfId="221" applyFont="1" applyBorder="1" applyAlignment="1">
      <alignment horizontal="center" vertical="center"/>
    </xf>
    <xf numFmtId="0" fontId="41" fillId="0" borderId="33" xfId="221" applyFont="1" applyBorder="1" applyAlignment="1">
      <alignment horizontal="center" vertical="center"/>
    </xf>
    <xf numFmtId="0" fontId="41" fillId="0" borderId="27" xfId="221" applyFont="1" applyBorder="1" applyAlignment="1">
      <alignment horizontal="center" vertical="center"/>
    </xf>
    <xf numFmtId="0" fontId="41" fillId="0" borderId="34" xfId="221" applyFont="1" applyBorder="1" applyAlignment="1">
      <alignment horizontal="center" vertical="center"/>
    </xf>
    <xf numFmtId="0" fontId="41" fillId="0" borderId="27" xfId="221" applyFont="1" applyBorder="1" applyAlignment="1">
      <alignment horizontal="center"/>
    </xf>
    <xf numFmtId="0" fontId="41" fillId="0" borderId="34" xfId="221" applyFont="1" applyBorder="1" applyAlignment="1">
      <alignment horizontal="center"/>
    </xf>
    <xf numFmtId="0" fontId="41" fillId="0" borderId="23" xfId="221" applyFont="1" applyBorder="1" applyAlignment="1">
      <alignment horizontal="center" vertical="center"/>
    </xf>
    <xf numFmtId="0" fontId="41" fillId="0" borderId="13" xfId="221" applyFont="1" applyBorder="1" applyAlignment="1">
      <alignment horizontal="center" vertical="center"/>
    </xf>
    <xf numFmtId="0" fontId="41" fillId="0" borderId="15" xfId="221" applyFont="1" applyBorder="1" applyAlignment="1">
      <alignment horizontal="center" vertical="center"/>
    </xf>
    <xf numFmtId="0" fontId="22" fillId="0" borderId="0" xfId="265" applyFont="1" applyBorder="1" applyAlignment="1">
      <alignment horizontal="center"/>
    </xf>
    <xf numFmtId="43" fontId="22" fillId="0" borderId="0" xfId="287" applyFont="1" applyBorder="1" applyAlignment="1">
      <alignment horizontal="center"/>
    </xf>
    <xf numFmtId="43" fontId="22" fillId="0" borderId="25" xfId="265" applyNumberFormat="1" applyFont="1" applyBorder="1" applyAlignment="1">
      <alignment horizontal="center"/>
    </xf>
    <xf numFmtId="0" fontId="22" fillId="0" borderId="25" xfId="265" applyFont="1" applyBorder="1" applyAlignment="1">
      <alignment horizontal="center"/>
    </xf>
    <xf numFmtId="0" fontId="23" fillId="0" borderId="0" xfId="0" applyFont="1" applyAlignment="1"/>
    <xf numFmtId="43" fontId="24" fillId="0" borderId="0" xfId="287" applyFont="1" applyAlignment="1">
      <alignment horizontal="center"/>
    </xf>
    <xf numFmtId="43" fontId="28" fillId="0" borderId="0" xfId="353" applyFont="1" applyAlignment="1">
      <alignment horizontal="center"/>
    </xf>
    <xf numFmtId="43" fontId="24" fillId="0" borderId="0" xfId="287" applyFont="1" applyBorder="1" applyAlignment="1">
      <alignment horizontal="center"/>
    </xf>
    <xf numFmtId="0" fontId="22" fillId="0" borderId="0" xfId="265" applyFont="1" applyAlignment="1">
      <alignment horizontal="center"/>
    </xf>
    <xf numFmtId="0" fontId="24" fillId="0" borderId="0" xfId="265" applyFont="1" applyBorder="1" applyAlignment="1"/>
    <xf numFmtId="0" fontId="31" fillId="0" borderId="0" xfId="0" applyFont="1" applyAlignment="1"/>
    <xf numFmtId="0" fontId="28" fillId="0" borderId="0" xfId="0" applyFont="1" applyAlignment="1"/>
    <xf numFmtId="0" fontId="22" fillId="0" borderId="0" xfId="1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2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/>
    <xf numFmtId="0" fontId="1" fillId="0" borderId="0" xfId="0" applyFont="1"/>
    <xf numFmtId="0" fontId="42" fillId="0" borderId="24" xfId="0" applyFont="1" applyBorder="1" applyAlignment="1">
      <alignment horizontal="center"/>
    </xf>
    <xf numFmtId="0" fontId="42" fillId="0" borderId="0" xfId="0" applyFont="1" applyBorder="1" applyAlignment="1"/>
    <xf numFmtId="0" fontId="43" fillId="0" borderId="11" xfId="0" applyFont="1" applyBorder="1" applyAlignment="1">
      <alignment horizontal="center"/>
    </xf>
    <xf numFmtId="49" fontId="43" fillId="0" borderId="26" xfId="0" applyNumberFormat="1" applyFont="1" applyBorder="1" applyAlignment="1">
      <alignment horizontal="center"/>
    </xf>
    <xf numFmtId="49" fontId="43" fillId="0" borderId="10" xfId="0" applyNumberFormat="1" applyFont="1" applyBorder="1" applyAlignment="1">
      <alignment horizontal="center"/>
    </xf>
    <xf numFmtId="49" fontId="43" fillId="0" borderId="33" xfId="0" applyNumberFormat="1" applyFont="1" applyBorder="1" applyAlignment="1">
      <alignment horizontal="center"/>
    </xf>
    <xf numFmtId="49" fontId="43" fillId="0" borderId="11" xfId="0" applyNumberFormat="1" applyFont="1" applyBorder="1" applyAlignment="1">
      <alignment horizontal="center"/>
    </xf>
    <xf numFmtId="49" fontId="43" fillId="0" borderId="12" xfId="0" applyNumberFormat="1" applyFont="1" applyBorder="1" applyAlignment="1">
      <alignment horizontal="center"/>
    </xf>
    <xf numFmtId="49" fontId="43" fillId="0" borderId="29" xfId="0" applyNumberFormat="1" applyFont="1" applyBorder="1" applyAlignment="1">
      <alignment horizontal="center"/>
    </xf>
    <xf numFmtId="49" fontId="43" fillId="0" borderId="35" xfId="0" applyNumberFormat="1" applyFont="1" applyBorder="1" applyAlignment="1">
      <alignment horizontal="center"/>
    </xf>
    <xf numFmtId="49" fontId="43" fillId="0" borderId="29" xfId="0" applyNumberFormat="1" applyFont="1" applyBorder="1" applyAlignment="1">
      <alignment horizontal="center"/>
    </xf>
    <xf numFmtId="49" fontId="43" fillId="0" borderId="23" xfId="0" applyNumberFormat="1" applyFont="1" applyBorder="1" applyAlignment="1">
      <alignment horizontal="center" vertical="center"/>
    </xf>
    <xf numFmtId="0" fontId="43" fillId="0" borderId="23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49" fontId="43" fillId="0" borderId="15" xfId="0" applyNumberFormat="1" applyFont="1" applyBorder="1" applyAlignment="1">
      <alignment horizontal="center" vertical="center"/>
    </xf>
    <xf numFmtId="0" fontId="43" fillId="0" borderId="15" xfId="0" applyFont="1" applyBorder="1" applyAlignment="1">
      <alignment horizontal="center"/>
    </xf>
    <xf numFmtId="0" fontId="43" fillId="0" borderId="11" xfId="0" applyFont="1" applyBorder="1" applyAlignment="1">
      <alignment horizontal="left"/>
    </xf>
    <xf numFmtId="187" fontId="43" fillId="0" borderId="11" xfId="353" applyNumberFormat="1" applyFont="1" applyBorder="1" applyAlignment="1">
      <alignment horizontal="center"/>
    </xf>
    <xf numFmtId="187" fontId="43" fillId="0" borderId="11" xfId="353" applyNumberFormat="1" applyFont="1" applyBorder="1" applyAlignment="1">
      <alignment horizontal="center" vertical="center"/>
    </xf>
    <xf numFmtId="187" fontId="43" fillId="0" borderId="11" xfId="0" applyNumberFormat="1" applyFont="1" applyBorder="1"/>
    <xf numFmtId="0" fontId="43" fillId="0" borderId="11" xfId="0" applyFont="1" applyBorder="1"/>
    <xf numFmtId="187" fontId="43" fillId="0" borderId="11" xfId="353" applyNumberFormat="1" applyFont="1" applyBorder="1"/>
    <xf numFmtId="0" fontId="42" fillId="0" borderId="11" xfId="0" applyFont="1" applyBorder="1" applyAlignment="1">
      <alignment horizontal="center"/>
    </xf>
    <xf numFmtId="187" fontId="42" fillId="0" borderId="11" xfId="353" applyNumberFormat="1" applyFont="1" applyBorder="1"/>
    <xf numFmtId="187" fontId="42" fillId="0" borderId="11" xfId="353" applyNumberFormat="1" applyFont="1" applyBorder="1" applyAlignment="1">
      <alignment horizontal="center"/>
    </xf>
    <xf numFmtId="43" fontId="42" fillId="0" borderId="11" xfId="353" applyFont="1" applyBorder="1" applyAlignment="1">
      <alignment horizontal="center"/>
    </xf>
    <xf numFmtId="187" fontId="42" fillId="0" borderId="11" xfId="0" applyNumberFormat="1" applyFont="1" applyBorder="1"/>
    <xf numFmtId="187" fontId="42" fillId="0" borderId="11" xfId="353" applyNumberFormat="1" applyFont="1" applyBorder="1" applyAlignment="1">
      <alignment horizontal="center" vertic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45" fillId="0" borderId="24" xfId="0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49" fontId="47" fillId="0" borderId="26" xfId="0" applyNumberFormat="1" applyFont="1" applyBorder="1" applyAlignment="1">
      <alignment horizontal="center"/>
    </xf>
    <xf numFmtId="49" fontId="47" fillId="0" borderId="10" xfId="0" applyNumberFormat="1" applyFont="1" applyBorder="1" applyAlignment="1">
      <alignment horizontal="center"/>
    </xf>
    <xf numFmtId="49" fontId="47" fillId="0" borderId="33" xfId="0" applyNumberFormat="1" applyFont="1" applyBorder="1" applyAlignment="1">
      <alignment horizontal="center"/>
    </xf>
    <xf numFmtId="49" fontId="47" fillId="0" borderId="11" xfId="0" applyNumberFormat="1" applyFont="1" applyBorder="1" applyAlignment="1">
      <alignment horizontal="center"/>
    </xf>
    <xf numFmtId="49" fontId="47" fillId="0" borderId="12" xfId="0" applyNumberFormat="1" applyFont="1" applyBorder="1" applyAlignment="1">
      <alignment horizontal="center"/>
    </xf>
    <xf numFmtId="49" fontId="47" fillId="0" borderId="29" xfId="0" applyNumberFormat="1" applyFont="1" applyBorder="1" applyAlignment="1">
      <alignment horizontal="center"/>
    </xf>
    <xf numFmtId="49" fontId="47" fillId="0" borderId="35" xfId="0" applyNumberFormat="1" applyFont="1" applyBorder="1" applyAlignment="1">
      <alignment horizontal="center"/>
    </xf>
    <xf numFmtId="49" fontId="47" fillId="0" borderId="29" xfId="0" applyNumberFormat="1" applyFont="1" applyBorder="1" applyAlignment="1">
      <alignment horizontal="center"/>
    </xf>
    <xf numFmtId="49" fontId="47" fillId="0" borderId="23" xfId="0" applyNumberFormat="1" applyFont="1" applyBorder="1" applyAlignment="1">
      <alignment vertical="center"/>
    </xf>
    <xf numFmtId="0" fontId="27" fillId="0" borderId="23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49" fontId="4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47" fillId="0" borderId="11" xfId="0" applyFont="1" applyBorder="1" applyAlignment="1">
      <alignment horizontal="left"/>
    </xf>
    <xf numFmtId="43" fontId="47" fillId="0" borderId="11" xfId="353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47" fillId="0" borderId="11" xfId="0" applyFont="1" applyBorder="1"/>
    <xf numFmtId="43" fontId="47" fillId="0" borderId="11" xfId="353" applyFont="1" applyBorder="1"/>
    <xf numFmtId="43" fontId="47" fillId="0" borderId="11" xfId="353" applyFont="1" applyBorder="1" applyAlignment="1">
      <alignment horizontal="center" vertical="center"/>
    </xf>
    <xf numFmtId="0" fontId="47" fillId="0" borderId="1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9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49" fontId="47" fillId="0" borderId="23" xfId="0" applyNumberFormat="1" applyFont="1" applyBorder="1" applyAlignment="1">
      <alignment horizontal="center" vertical="center"/>
    </xf>
    <xf numFmtId="43" fontId="48" fillId="0" borderId="11" xfId="353" applyFont="1" applyBorder="1"/>
    <xf numFmtId="0" fontId="1" fillId="0" borderId="11" xfId="0" applyFont="1" applyBorder="1" applyAlignment="1">
      <alignment horizontal="center"/>
    </xf>
    <xf numFmtId="43" fontId="48" fillId="0" borderId="11" xfId="353" applyFont="1" applyBorder="1" applyAlignment="1">
      <alignment horizontal="center"/>
    </xf>
    <xf numFmtId="187" fontId="49" fillId="0" borderId="11" xfId="353" applyNumberFormat="1" applyFont="1" applyBorder="1" applyAlignment="1">
      <alignment horizontal="center"/>
    </xf>
    <xf numFmtId="187" fontId="49" fillId="0" borderId="11" xfId="353" applyNumberFormat="1" applyFont="1" applyBorder="1"/>
    <xf numFmtId="187" fontId="50" fillId="0" borderId="11" xfId="353" applyNumberFormat="1" applyFont="1" applyBorder="1"/>
    <xf numFmtId="187" fontId="50" fillId="0" borderId="11" xfId="353" applyNumberFormat="1" applyFont="1" applyBorder="1" applyAlignment="1">
      <alignment horizontal="center"/>
    </xf>
    <xf numFmtId="187" fontId="47" fillId="0" borderId="11" xfId="353" applyNumberFormat="1" applyFont="1" applyBorder="1" applyAlignment="1">
      <alignment horizontal="center"/>
    </xf>
    <xf numFmtId="0" fontId="46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0" fillId="0" borderId="0" xfId="0" applyFont="1"/>
    <xf numFmtId="0" fontId="51" fillId="0" borderId="24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1" xfId="0" applyFont="1" applyBorder="1" applyAlignment="1">
      <alignment horizontal="left"/>
    </xf>
    <xf numFmtId="0" fontId="50" fillId="0" borderId="11" xfId="0" applyFont="1" applyBorder="1"/>
    <xf numFmtId="187" fontId="0" fillId="0" borderId="11" xfId="353" applyNumberFormat="1" applyFont="1" applyBorder="1"/>
    <xf numFmtId="187" fontId="47" fillId="0" borderId="11" xfId="353" applyNumberFormat="1" applyFont="1" applyBorder="1"/>
    <xf numFmtId="187" fontId="0" fillId="0" borderId="11" xfId="353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25" fillId="0" borderId="2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49" fontId="27" fillId="0" borderId="26" xfId="0" applyNumberFormat="1" applyFont="1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49" fontId="27" fillId="0" borderId="33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27" fillId="0" borderId="35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1" xfId="0" applyFont="1" applyBorder="1"/>
    <xf numFmtId="187" fontId="27" fillId="0" borderId="11" xfId="353" applyNumberFormat="1" applyFont="1" applyBorder="1"/>
    <xf numFmtId="43" fontId="27" fillId="0" borderId="11" xfId="353" applyFont="1" applyBorder="1"/>
    <xf numFmtId="187" fontId="27" fillId="0" borderId="11" xfId="353" applyNumberFormat="1" applyFont="1" applyBorder="1" applyAlignment="1">
      <alignment horizontal="center"/>
    </xf>
    <xf numFmtId="0" fontId="36" fillId="0" borderId="0" xfId="0" applyFont="1"/>
  </cellXfs>
  <cellStyles count="354">
    <cellStyle name="20% - ส่วนที่ถูกเน้น1 2" xfId="2"/>
    <cellStyle name="20% - ส่วนที่ถูกเน้น1 3" xfId="46"/>
    <cellStyle name="20% - ส่วนที่ถูกเน้น1 4" xfId="90"/>
    <cellStyle name="20% - ส่วนที่ถูกเน้น1 5" xfId="134"/>
    <cellStyle name="20% - ส่วนที่ถูกเน้น1 6" xfId="178"/>
    <cellStyle name="20% - ส่วนที่ถูกเน้น1 7" xfId="222"/>
    <cellStyle name="20% - ส่วนที่ถูกเน้น1 8" xfId="266"/>
    <cellStyle name="20% - ส่วนที่ถูกเน้น1 9" xfId="310"/>
    <cellStyle name="20% - ส่วนที่ถูกเน้น2 2" xfId="3"/>
    <cellStyle name="20% - ส่วนที่ถูกเน้น2 3" xfId="47"/>
    <cellStyle name="20% - ส่วนที่ถูกเน้น2 4" xfId="91"/>
    <cellStyle name="20% - ส่วนที่ถูกเน้น2 5" xfId="135"/>
    <cellStyle name="20% - ส่วนที่ถูกเน้น2 6" xfId="179"/>
    <cellStyle name="20% - ส่วนที่ถูกเน้น2 7" xfId="223"/>
    <cellStyle name="20% - ส่วนที่ถูกเน้น2 8" xfId="267"/>
    <cellStyle name="20% - ส่วนที่ถูกเน้น2 9" xfId="311"/>
    <cellStyle name="20% - ส่วนที่ถูกเน้น3 2" xfId="4"/>
    <cellStyle name="20% - ส่วนที่ถูกเน้น3 3" xfId="48"/>
    <cellStyle name="20% - ส่วนที่ถูกเน้น3 4" xfId="92"/>
    <cellStyle name="20% - ส่วนที่ถูกเน้น3 5" xfId="136"/>
    <cellStyle name="20% - ส่วนที่ถูกเน้น3 6" xfId="180"/>
    <cellStyle name="20% - ส่วนที่ถูกเน้น3 7" xfId="224"/>
    <cellStyle name="20% - ส่วนที่ถูกเน้น3 8" xfId="268"/>
    <cellStyle name="20% - ส่วนที่ถูกเน้น3 9" xfId="312"/>
    <cellStyle name="20% - ส่วนที่ถูกเน้น4 2" xfId="5"/>
    <cellStyle name="20% - ส่วนที่ถูกเน้น4 3" xfId="49"/>
    <cellStyle name="20% - ส่วนที่ถูกเน้น4 4" xfId="93"/>
    <cellStyle name="20% - ส่วนที่ถูกเน้น4 5" xfId="137"/>
    <cellStyle name="20% - ส่วนที่ถูกเน้น4 6" xfId="181"/>
    <cellStyle name="20% - ส่วนที่ถูกเน้น4 7" xfId="225"/>
    <cellStyle name="20% - ส่วนที่ถูกเน้น4 8" xfId="269"/>
    <cellStyle name="20% - ส่วนที่ถูกเน้น4 9" xfId="313"/>
    <cellStyle name="20% - ส่วนที่ถูกเน้น5 2" xfId="6"/>
    <cellStyle name="20% - ส่วนที่ถูกเน้น5 3" xfId="50"/>
    <cellStyle name="20% - ส่วนที่ถูกเน้น5 4" xfId="94"/>
    <cellStyle name="20% - ส่วนที่ถูกเน้น5 5" xfId="138"/>
    <cellStyle name="20% - ส่วนที่ถูกเน้น5 6" xfId="182"/>
    <cellStyle name="20% - ส่วนที่ถูกเน้น5 7" xfId="226"/>
    <cellStyle name="20% - ส่วนที่ถูกเน้น5 8" xfId="270"/>
    <cellStyle name="20% - ส่วนที่ถูกเน้น5 9" xfId="314"/>
    <cellStyle name="20% - ส่วนที่ถูกเน้น6 2" xfId="7"/>
    <cellStyle name="20% - ส่วนที่ถูกเน้น6 3" xfId="51"/>
    <cellStyle name="20% - ส่วนที่ถูกเน้น6 4" xfId="95"/>
    <cellStyle name="20% - ส่วนที่ถูกเน้น6 5" xfId="139"/>
    <cellStyle name="20% - ส่วนที่ถูกเน้น6 6" xfId="183"/>
    <cellStyle name="20% - ส่วนที่ถูกเน้น6 7" xfId="227"/>
    <cellStyle name="20% - ส่วนที่ถูกเน้น6 8" xfId="271"/>
    <cellStyle name="20% - ส่วนที่ถูกเน้น6 9" xfId="315"/>
    <cellStyle name="40% - ส่วนที่ถูกเน้น1 2" xfId="8"/>
    <cellStyle name="40% - ส่วนที่ถูกเน้น1 3" xfId="52"/>
    <cellStyle name="40% - ส่วนที่ถูกเน้น1 4" xfId="96"/>
    <cellStyle name="40% - ส่วนที่ถูกเน้น1 5" xfId="140"/>
    <cellStyle name="40% - ส่วนที่ถูกเน้น1 6" xfId="184"/>
    <cellStyle name="40% - ส่วนที่ถูกเน้น1 7" xfId="228"/>
    <cellStyle name="40% - ส่วนที่ถูกเน้น1 8" xfId="272"/>
    <cellStyle name="40% - ส่วนที่ถูกเน้น1 9" xfId="316"/>
    <cellStyle name="40% - ส่วนที่ถูกเน้น2 2" xfId="9"/>
    <cellStyle name="40% - ส่วนที่ถูกเน้น2 3" xfId="53"/>
    <cellStyle name="40% - ส่วนที่ถูกเน้น2 4" xfId="97"/>
    <cellStyle name="40% - ส่วนที่ถูกเน้น2 5" xfId="141"/>
    <cellStyle name="40% - ส่วนที่ถูกเน้น2 6" xfId="185"/>
    <cellStyle name="40% - ส่วนที่ถูกเน้น2 7" xfId="229"/>
    <cellStyle name="40% - ส่วนที่ถูกเน้น2 8" xfId="273"/>
    <cellStyle name="40% - ส่วนที่ถูกเน้น2 9" xfId="317"/>
    <cellStyle name="40% - ส่วนที่ถูกเน้น3 2" xfId="10"/>
    <cellStyle name="40% - ส่วนที่ถูกเน้น3 3" xfId="54"/>
    <cellStyle name="40% - ส่วนที่ถูกเน้น3 4" xfId="98"/>
    <cellStyle name="40% - ส่วนที่ถูกเน้น3 5" xfId="142"/>
    <cellStyle name="40% - ส่วนที่ถูกเน้น3 6" xfId="186"/>
    <cellStyle name="40% - ส่วนที่ถูกเน้น3 7" xfId="230"/>
    <cellStyle name="40% - ส่วนที่ถูกเน้น3 8" xfId="274"/>
    <cellStyle name="40% - ส่วนที่ถูกเน้น3 9" xfId="318"/>
    <cellStyle name="40% - ส่วนที่ถูกเน้น4 2" xfId="11"/>
    <cellStyle name="40% - ส่วนที่ถูกเน้น4 3" xfId="55"/>
    <cellStyle name="40% - ส่วนที่ถูกเน้น4 4" xfId="99"/>
    <cellStyle name="40% - ส่วนที่ถูกเน้น4 5" xfId="143"/>
    <cellStyle name="40% - ส่วนที่ถูกเน้น4 6" xfId="187"/>
    <cellStyle name="40% - ส่วนที่ถูกเน้น4 7" xfId="231"/>
    <cellStyle name="40% - ส่วนที่ถูกเน้น4 8" xfId="275"/>
    <cellStyle name="40% - ส่วนที่ถูกเน้น4 9" xfId="319"/>
    <cellStyle name="40% - ส่วนที่ถูกเน้น5 2" xfId="12"/>
    <cellStyle name="40% - ส่วนที่ถูกเน้น5 3" xfId="56"/>
    <cellStyle name="40% - ส่วนที่ถูกเน้น5 4" xfId="100"/>
    <cellStyle name="40% - ส่วนที่ถูกเน้น5 5" xfId="144"/>
    <cellStyle name="40% - ส่วนที่ถูกเน้น5 6" xfId="188"/>
    <cellStyle name="40% - ส่วนที่ถูกเน้น5 7" xfId="232"/>
    <cellStyle name="40% - ส่วนที่ถูกเน้น5 8" xfId="276"/>
    <cellStyle name="40% - ส่วนที่ถูกเน้น5 9" xfId="320"/>
    <cellStyle name="40% - ส่วนที่ถูกเน้น6 2" xfId="13"/>
    <cellStyle name="40% - ส่วนที่ถูกเน้น6 3" xfId="57"/>
    <cellStyle name="40% - ส่วนที่ถูกเน้น6 4" xfId="101"/>
    <cellStyle name="40% - ส่วนที่ถูกเน้น6 5" xfId="145"/>
    <cellStyle name="40% - ส่วนที่ถูกเน้น6 6" xfId="189"/>
    <cellStyle name="40% - ส่วนที่ถูกเน้น6 7" xfId="233"/>
    <cellStyle name="40% - ส่วนที่ถูกเน้น6 8" xfId="277"/>
    <cellStyle name="40% - ส่วนที่ถูกเน้น6 9" xfId="321"/>
    <cellStyle name="60% - ส่วนที่ถูกเน้น1 2" xfId="14"/>
    <cellStyle name="60% - ส่วนที่ถูกเน้น1 3" xfId="58"/>
    <cellStyle name="60% - ส่วนที่ถูกเน้น1 4" xfId="102"/>
    <cellStyle name="60% - ส่วนที่ถูกเน้น1 5" xfId="146"/>
    <cellStyle name="60% - ส่วนที่ถูกเน้น1 6" xfId="190"/>
    <cellStyle name="60% - ส่วนที่ถูกเน้น1 7" xfId="234"/>
    <cellStyle name="60% - ส่วนที่ถูกเน้น1 8" xfId="278"/>
    <cellStyle name="60% - ส่วนที่ถูกเน้น1 9" xfId="322"/>
    <cellStyle name="60% - ส่วนที่ถูกเน้น2 2" xfId="15"/>
    <cellStyle name="60% - ส่วนที่ถูกเน้น2 3" xfId="59"/>
    <cellStyle name="60% - ส่วนที่ถูกเน้น2 4" xfId="103"/>
    <cellStyle name="60% - ส่วนที่ถูกเน้น2 5" xfId="147"/>
    <cellStyle name="60% - ส่วนที่ถูกเน้น2 6" xfId="191"/>
    <cellStyle name="60% - ส่วนที่ถูกเน้น2 7" xfId="235"/>
    <cellStyle name="60% - ส่วนที่ถูกเน้น2 8" xfId="279"/>
    <cellStyle name="60% - ส่วนที่ถูกเน้น2 9" xfId="323"/>
    <cellStyle name="60% - ส่วนที่ถูกเน้น3 2" xfId="16"/>
    <cellStyle name="60% - ส่วนที่ถูกเน้น3 3" xfId="60"/>
    <cellStyle name="60% - ส่วนที่ถูกเน้น3 4" xfId="104"/>
    <cellStyle name="60% - ส่วนที่ถูกเน้น3 5" xfId="148"/>
    <cellStyle name="60% - ส่วนที่ถูกเน้น3 6" xfId="192"/>
    <cellStyle name="60% - ส่วนที่ถูกเน้น3 7" xfId="236"/>
    <cellStyle name="60% - ส่วนที่ถูกเน้น3 8" xfId="280"/>
    <cellStyle name="60% - ส่วนที่ถูกเน้น3 9" xfId="324"/>
    <cellStyle name="60% - ส่วนที่ถูกเน้น4 2" xfId="17"/>
    <cellStyle name="60% - ส่วนที่ถูกเน้น4 3" xfId="61"/>
    <cellStyle name="60% - ส่วนที่ถูกเน้น4 4" xfId="105"/>
    <cellStyle name="60% - ส่วนที่ถูกเน้น4 5" xfId="149"/>
    <cellStyle name="60% - ส่วนที่ถูกเน้น4 6" xfId="193"/>
    <cellStyle name="60% - ส่วนที่ถูกเน้น4 7" xfId="237"/>
    <cellStyle name="60% - ส่วนที่ถูกเน้น4 8" xfId="281"/>
    <cellStyle name="60% - ส่วนที่ถูกเน้น4 9" xfId="325"/>
    <cellStyle name="60% - ส่วนที่ถูกเน้น5 2" xfId="18"/>
    <cellStyle name="60% - ส่วนที่ถูกเน้น5 3" xfId="62"/>
    <cellStyle name="60% - ส่วนที่ถูกเน้น5 4" xfId="106"/>
    <cellStyle name="60% - ส่วนที่ถูกเน้น5 5" xfId="150"/>
    <cellStyle name="60% - ส่วนที่ถูกเน้น5 6" xfId="194"/>
    <cellStyle name="60% - ส่วนที่ถูกเน้น5 7" xfId="238"/>
    <cellStyle name="60% - ส่วนที่ถูกเน้น5 8" xfId="282"/>
    <cellStyle name="60% - ส่วนที่ถูกเน้น5 9" xfId="326"/>
    <cellStyle name="60% - ส่วนที่ถูกเน้น6 2" xfId="19"/>
    <cellStyle name="60% - ส่วนที่ถูกเน้น6 3" xfId="63"/>
    <cellStyle name="60% - ส่วนที่ถูกเน้น6 4" xfId="107"/>
    <cellStyle name="60% - ส่วนที่ถูกเน้น6 5" xfId="151"/>
    <cellStyle name="60% - ส่วนที่ถูกเน้น6 6" xfId="195"/>
    <cellStyle name="60% - ส่วนที่ถูกเน้น6 7" xfId="239"/>
    <cellStyle name="60% - ส่วนที่ถูกเน้น6 8" xfId="283"/>
    <cellStyle name="60% - ส่วนที่ถูกเน้น6 9" xfId="327"/>
    <cellStyle name="Comma" xfId="353" builtinId="3"/>
    <cellStyle name="Normal" xfId="0" builtinId="0"/>
    <cellStyle name="การคำนวณ 2" xfId="20"/>
    <cellStyle name="การคำนวณ 3" xfId="64"/>
    <cellStyle name="การคำนวณ 4" xfId="108"/>
    <cellStyle name="การคำนวณ 5" xfId="152"/>
    <cellStyle name="การคำนวณ 6" xfId="196"/>
    <cellStyle name="การคำนวณ 7" xfId="240"/>
    <cellStyle name="การคำนวณ 8" xfId="284"/>
    <cellStyle name="การคำนวณ 9" xfId="328"/>
    <cellStyle name="ข้อความเตือน 2" xfId="21"/>
    <cellStyle name="ข้อความเตือน 3" xfId="65"/>
    <cellStyle name="ข้อความเตือน 4" xfId="109"/>
    <cellStyle name="ข้อความเตือน 5" xfId="153"/>
    <cellStyle name="ข้อความเตือน 6" xfId="197"/>
    <cellStyle name="ข้อความเตือน 7" xfId="241"/>
    <cellStyle name="ข้อความเตือน 8" xfId="285"/>
    <cellStyle name="ข้อความเตือน 9" xfId="329"/>
    <cellStyle name="ข้อความอธิบาย 2" xfId="22"/>
    <cellStyle name="ข้อความอธิบาย 3" xfId="66"/>
    <cellStyle name="ข้อความอธิบาย 4" xfId="110"/>
    <cellStyle name="ข้อความอธิบาย 5" xfId="154"/>
    <cellStyle name="ข้อความอธิบาย 6" xfId="198"/>
    <cellStyle name="ข้อความอธิบาย 7" xfId="242"/>
    <cellStyle name="ข้อความอธิบาย 8" xfId="286"/>
    <cellStyle name="ข้อความอธิบาย 9" xfId="330"/>
    <cellStyle name="เครื่องหมายจุลภาค 2" xfId="23"/>
    <cellStyle name="เครื่องหมายจุลภาค 2 2" xfId="24"/>
    <cellStyle name="เครื่องหมายจุลภาค 2 3" xfId="68"/>
    <cellStyle name="เครื่องหมายจุลภาค 2 4" xfId="112"/>
    <cellStyle name="เครื่องหมายจุลภาค 2 5" xfId="156"/>
    <cellStyle name="เครื่องหมายจุลภาค 2 6" xfId="200"/>
    <cellStyle name="เครื่องหมายจุลภาค 2 7" xfId="244"/>
    <cellStyle name="เครื่องหมายจุลภาค 2 8" xfId="288"/>
    <cellStyle name="เครื่องหมายจุลภาค 2 9" xfId="332"/>
    <cellStyle name="เครื่องหมายจุลภาค 3" xfId="67"/>
    <cellStyle name="เครื่องหมายจุลภาค 4" xfId="111"/>
    <cellStyle name="เครื่องหมายจุลภาค 5" xfId="155"/>
    <cellStyle name="เครื่องหมายจุลภาค 6" xfId="199"/>
    <cellStyle name="เครื่องหมายจุลภาค 7" xfId="243"/>
    <cellStyle name="เครื่องหมายจุลภาค 8" xfId="287"/>
    <cellStyle name="เครื่องหมายจุลภาค 9" xfId="331"/>
    <cellStyle name="ชื่อเรื่อง 2" xfId="25"/>
    <cellStyle name="ชื่อเรื่อง 3" xfId="69"/>
    <cellStyle name="ชื่อเรื่อง 4" xfId="113"/>
    <cellStyle name="ชื่อเรื่อง 5" xfId="157"/>
    <cellStyle name="ชื่อเรื่อง 6" xfId="201"/>
    <cellStyle name="ชื่อเรื่อง 7" xfId="245"/>
    <cellStyle name="ชื่อเรื่อง 8" xfId="289"/>
    <cellStyle name="ชื่อเรื่อง 9" xfId="333"/>
    <cellStyle name="เซลล์ตรวจสอบ 2" xfId="26"/>
    <cellStyle name="เซลล์ตรวจสอบ 3" xfId="70"/>
    <cellStyle name="เซลล์ตรวจสอบ 4" xfId="114"/>
    <cellStyle name="เซลล์ตรวจสอบ 5" xfId="158"/>
    <cellStyle name="เซลล์ตรวจสอบ 6" xfId="202"/>
    <cellStyle name="เซลล์ตรวจสอบ 7" xfId="246"/>
    <cellStyle name="เซลล์ตรวจสอบ 8" xfId="290"/>
    <cellStyle name="เซลล์ตรวจสอบ 9" xfId="334"/>
    <cellStyle name="เซลล์ที่มีการเชื่อมโยง 2" xfId="27"/>
    <cellStyle name="เซลล์ที่มีการเชื่อมโยง 3" xfId="71"/>
    <cellStyle name="เซลล์ที่มีการเชื่อมโยง 4" xfId="115"/>
    <cellStyle name="เซลล์ที่มีการเชื่อมโยง 5" xfId="159"/>
    <cellStyle name="เซลล์ที่มีการเชื่อมโยง 6" xfId="203"/>
    <cellStyle name="เซลล์ที่มีการเชื่อมโยง 7" xfId="247"/>
    <cellStyle name="เซลล์ที่มีการเชื่อมโยง 8" xfId="291"/>
    <cellStyle name="เซลล์ที่มีการเชื่อมโยง 9" xfId="335"/>
    <cellStyle name="ดี 2" xfId="28"/>
    <cellStyle name="ดี 3" xfId="72"/>
    <cellStyle name="ดี 4" xfId="116"/>
    <cellStyle name="ดี 5" xfId="160"/>
    <cellStyle name="ดี 6" xfId="204"/>
    <cellStyle name="ดี 7" xfId="248"/>
    <cellStyle name="ดี 8" xfId="292"/>
    <cellStyle name="ดี 9" xfId="336"/>
    <cellStyle name="ปกติ 2" xfId="1"/>
    <cellStyle name="ปกติ 3" xfId="45"/>
    <cellStyle name="ปกติ 4" xfId="89"/>
    <cellStyle name="ปกติ 5" xfId="133"/>
    <cellStyle name="ปกติ 6" xfId="177"/>
    <cellStyle name="ปกติ 7" xfId="221"/>
    <cellStyle name="ปกติ 8" xfId="265"/>
    <cellStyle name="ปกติ 9" xfId="309"/>
    <cellStyle name="ป้อนค่า 2" xfId="29"/>
    <cellStyle name="ป้อนค่า 3" xfId="73"/>
    <cellStyle name="ป้อนค่า 4" xfId="117"/>
    <cellStyle name="ป้อนค่า 5" xfId="161"/>
    <cellStyle name="ป้อนค่า 6" xfId="205"/>
    <cellStyle name="ป้อนค่า 7" xfId="249"/>
    <cellStyle name="ป้อนค่า 8" xfId="293"/>
    <cellStyle name="ป้อนค่า 9" xfId="337"/>
    <cellStyle name="ปานกลาง 2" xfId="30"/>
    <cellStyle name="ปานกลาง 3" xfId="74"/>
    <cellStyle name="ปานกลาง 4" xfId="118"/>
    <cellStyle name="ปานกลาง 5" xfId="162"/>
    <cellStyle name="ปานกลาง 6" xfId="206"/>
    <cellStyle name="ปานกลาง 7" xfId="250"/>
    <cellStyle name="ปานกลาง 8" xfId="294"/>
    <cellStyle name="ปานกลาง 9" xfId="338"/>
    <cellStyle name="ผลรวม 2" xfId="31"/>
    <cellStyle name="ผลรวม 3" xfId="75"/>
    <cellStyle name="ผลรวม 4" xfId="119"/>
    <cellStyle name="ผลรวม 5" xfId="163"/>
    <cellStyle name="ผลรวม 6" xfId="207"/>
    <cellStyle name="ผลรวม 7" xfId="251"/>
    <cellStyle name="ผลรวม 8" xfId="295"/>
    <cellStyle name="ผลรวม 9" xfId="339"/>
    <cellStyle name="แย่ 2" xfId="32"/>
    <cellStyle name="แย่ 3" xfId="76"/>
    <cellStyle name="แย่ 4" xfId="120"/>
    <cellStyle name="แย่ 5" xfId="164"/>
    <cellStyle name="แย่ 6" xfId="208"/>
    <cellStyle name="แย่ 7" xfId="252"/>
    <cellStyle name="แย่ 8" xfId="296"/>
    <cellStyle name="แย่ 9" xfId="340"/>
    <cellStyle name="ส่วนที่ถูกเน้น1 2" xfId="33"/>
    <cellStyle name="ส่วนที่ถูกเน้น1 3" xfId="77"/>
    <cellStyle name="ส่วนที่ถูกเน้น1 4" xfId="121"/>
    <cellStyle name="ส่วนที่ถูกเน้น1 5" xfId="165"/>
    <cellStyle name="ส่วนที่ถูกเน้น1 6" xfId="209"/>
    <cellStyle name="ส่วนที่ถูกเน้น1 7" xfId="253"/>
    <cellStyle name="ส่วนที่ถูกเน้น1 8" xfId="297"/>
    <cellStyle name="ส่วนที่ถูกเน้น1 9" xfId="341"/>
    <cellStyle name="ส่วนที่ถูกเน้น2 2" xfId="34"/>
    <cellStyle name="ส่วนที่ถูกเน้น2 3" xfId="78"/>
    <cellStyle name="ส่วนที่ถูกเน้น2 4" xfId="122"/>
    <cellStyle name="ส่วนที่ถูกเน้น2 5" xfId="166"/>
    <cellStyle name="ส่วนที่ถูกเน้น2 6" xfId="210"/>
    <cellStyle name="ส่วนที่ถูกเน้น2 7" xfId="254"/>
    <cellStyle name="ส่วนที่ถูกเน้น2 8" xfId="298"/>
    <cellStyle name="ส่วนที่ถูกเน้น2 9" xfId="342"/>
    <cellStyle name="ส่วนที่ถูกเน้น3 2" xfId="35"/>
    <cellStyle name="ส่วนที่ถูกเน้น3 3" xfId="79"/>
    <cellStyle name="ส่วนที่ถูกเน้น3 4" xfId="123"/>
    <cellStyle name="ส่วนที่ถูกเน้น3 5" xfId="167"/>
    <cellStyle name="ส่วนที่ถูกเน้น3 6" xfId="211"/>
    <cellStyle name="ส่วนที่ถูกเน้น3 7" xfId="255"/>
    <cellStyle name="ส่วนที่ถูกเน้น3 8" xfId="299"/>
    <cellStyle name="ส่วนที่ถูกเน้น3 9" xfId="343"/>
    <cellStyle name="ส่วนที่ถูกเน้น4 2" xfId="36"/>
    <cellStyle name="ส่วนที่ถูกเน้น4 3" xfId="80"/>
    <cellStyle name="ส่วนที่ถูกเน้น4 4" xfId="124"/>
    <cellStyle name="ส่วนที่ถูกเน้น4 5" xfId="168"/>
    <cellStyle name="ส่วนที่ถูกเน้น4 6" xfId="212"/>
    <cellStyle name="ส่วนที่ถูกเน้น4 7" xfId="256"/>
    <cellStyle name="ส่วนที่ถูกเน้น4 8" xfId="300"/>
    <cellStyle name="ส่วนที่ถูกเน้น4 9" xfId="344"/>
    <cellStyle name="ส่วนที่ถูกเน้น5 2" xfId="37"/>
    <cellStyle name="ส่วนที่ถูกเน้น5 3" xfId="81"/>
    <cellStyle name="ส่วนที่ถูกเน้น5 4" xfId="125"/>
    <cellStyle name="ส่วนที่ถูกเน้น5 5" xfId="169"/>
    <cellStyle name="ส่วนที่ถูกเน้น5 6" xfId="213"/>
    <cellStyle name="ส่วนที่ถูกเน้น5 7" xfId="257"/>
    <cellStyle name="ส่วนที่ถูกเน้น5 8" xfId="301"/>
    <cellStyle name="ส่วนที่ถูกเน้น5 9" xfId="345"/>
    <cellStyle name="ส่วนที่ถูกเน้น6 2" xfId="38"/>
    <cellStyle name="ส่วนที่ถูกเน้น6 3" xfId="82"/>
    <cellStyle name="ส่วนที่ถูกเน้น6 4" xfId="126"/>
    <cellStyle name="ส่วนที่ถูกเน้น6 5" xfId="170"/>
    <cellStyle name="ส่วนที่ถูกเน้น6 6" xfId="214"/>
    <cellStyle name="ส่วนที่ถูกเน้น6 7" xfId="258"/>
    <cellStyle name="ส่วนที่ถูกเน้น6 8" xfId="302"/>
    <cellStyle name="ส่วนที่ถูกเน้น6 9" xfId="346"/>
    <cellStyle name="แสดงผล 2" xfId="39"/>
    <cellStyle name="แสดงผล 3" xfId="83"/>
    <cellStyle name="แสดงผล 4" xfId="127"/>
    <cellStyle name="แสดงผล 5" xfId="171"/>
    <cellStyle name="แสดงผล 6" xfId="215"/>
    <cellStyle name="แสดงผล 7" xfId="259"/>
    <cellStyle name="แสดงผล 8" xfId="303"/>
    <cellStyle name="แสดงผล 9" xfId="347"/>
    <cellStyle name="หมายเหตุ 2" xfId="40"/>
    <cellStyle name="หมายเหตุ 3" xfId="84"/>
    <cellStyle name="หมายเหตุ 4" xfId="128"/>
    <cellStyle name="หมายเหตุ 5" xfId="172"/>
    <cellStyle name="หมายเหตุ 6" xfId="216"/>
    <cellStyle name="หมายเหตุ 7" xfId="260"/>
    <cellStyle name="หมายเหตุ 8" xfId="304"/>
    <cellStyle name="หมายเหตุ 9" xfId="348"/>
    <cellStyle name="หัวเรื่อง 1 2" xfId="41"/>
    <cellStyle name="หัวเรื่อง 1 3" xfId="85"/>
    <cellStyle name="หัวเรื่อง 1 4" xfId="129"/>
    <cellStyle name="หัวเรื่อง 1 5" xfId="173"/>
    <cellStyle name="หัวเรื่อง 1 6" xfId="217"/>
    <cellStyle name="หัวเรื่อง 1 7" xfId="261"/>
    <cellStyle name="หัวเรื่อง 1 8" xfId="305"/>
    <cellStyle name="หัวเรื่อง 1 9" xfId="349"/>
    <cellStyle name="หัวเรื่อง 2 2" xfId="42"/>
    <cellStyle name="หัวเรื่อง 2 3" xfId="86"/>
    <cellStyle name="หัวเรื่อง 2 4" xfId="130"/>
    <cellStyle name="หัวเรื่อง 2 5" xfId="174"/>
    <cellStyle name="หัวเรื่อง 2 6" xfId="218"/>
    <cellStyle name="หัวเรื่อง 2 7" xfId="262"/>
    <cellStyle name="หัวเรื่อง 2 8" xfId="306"/>
    <cellStyle name="หัวเรื่อง 2 9" xfId="350"/>
    <cellStyle name="หัวเรื่อง 3 2" xfId="43"/>
    <cellStyle name="หัวเรื่อง 3 3" xfId="87"/>
    <cellStyle name="หัวเรื่อง 3 4" xfId="131"/>
    <cellStyle name="หัวเรื่อง 3 5" xfId="175"/>
    <cellStyle name="หัวเรื่อง 3 6" xfId="219"/>
    <cellStyle name="หัวเรื่อง 3 7" xfId="263"/>
    <cellStyle name="หัวเรื่อง 3 8" xfId="307"/>
    <cellStyle name="หัวเรื่อง 3 9" xfId="351"/>
    <cellStyle name="หัวเรื่อง 4 2" xfId="44"/>
    <cellStyle name="หัวเรื่อง 4 3" xfId="88"/>
    <cellStyle name="หัวเรื่อง 4 4" xfId="132"/>
    <cellStyle name="หัวเรื่อง 4 5" xfId="176"/>
    <cellStyle name="หัวเรื่อง 4 6" xfId="220"/>
    <cellStyle name="หัวเรื่อง 4 7" xfId="264"/>
    <cellStyle name="หัวเรื่อง 4 8" xfId="308"/>
    <cellStyle name="หัวเรื่อง 4 9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5" workbookViewId="0">
      <selection activeCell="G62" sqref="G62"/>
    </sheetView>
  </sheetViews>
  <sheetFormatPr defaultRowHeight="14.25" x14ac:dyDescent="0.2"/>
  <cols>
    <col min="1" max="1" width="42.25" customWidth="1"/>
    <col min="2" max="2" width="10" customWidth="1"/>
    <col min="3" max="3" width="15.625" customWidth="1"/>
    <col min="4" max="4" width="17.25" customWidth="1"/>
    <col min="8" max="8" width="14.125" bestFit="1" customWidth="1"/>
  </cols>
  <sheetData>
    <row r="1" spans="1:6" ht="21" x14ac:dyDescent="0.45">
      <c r="A1" s="277" t="s">
        <v>0</v>
      </c>
      <c r="B1" s="277"/>
      <c r="C1" s="277"/>
      <c r="D1" s="277"/>
      <c r="E1" s="1"/>
      <c r="F1" s="1"/>
    </row>
    <row r="2" spans="1:6" ht="21" x14ac:dyDescent="0.45">
      <c r="A2" s="277" t="s">
        <v>1</v>
      </c>
      <c r="B2" s="277"/>
      <c r="C2" s="277"/>
      <c r="D2" s="277"/>
      <c r="E2" s="1"/>
      <c r="F2" s="1"/>
    </row>
    <row r="3" spans="1:6" ht="21" x14ac:dyDescent="0.45">
      <c r="A3" s="278" t="s">
        <v>358</v>
      </c>
      <c r="B3" s="278"/>
      <c r="C3" s="278"/>
      <c r="D3" s="278"/>
      <c r="E3" s="1"/>
      <c r="F3" s="1"/>
    </row>
    <row r="4" spans="1:6" ht="21" x14ac:dyDescent="0.45">
      <c r="A4" s="9" t="s">
        <v>2</v>
      </c>
      <c r="B4" s="199" t="s">
        <v>3</v>
      </c>
      <c r="C4" s="200" t="s">
        <v>4</v>
      </c>
      <c r="D4" s="199" t="s">
        <v>5</v>
      </c>
      <c r="E4" s="1"/>
      <c r="F4" s="1"/>
    </row>
    <row r="5" spans="1:6" ht="21" x14ac:dyDescent="0.45">
      <c r="A5" s="201" t="s">
        <v>6</v>
      </c>
      <c r="B5" s="202" t="s">
        <v>7</v>
      </c>
      <c r="C5" s="203">
        <v>6000</v>
      </c>
      <c r="D5" s="203"/>
      <c r="E5" s="1"/>
      <c r="F5" s="1"/>
    </row>
    <row r="6" spans="1:6" ht="21" x14ac:dyDescent="0.45">
      <c r="A6" s="4" t="s">
        <v>8</v>
      </c>
      <c r="B6" s="6">
        <v>110201</v>
      </c>
      <c r="C6" s="5">
        <v>11900770.33</v>
      </c>
      <c r="D6" s="5"/>
      <c r="E6" s="1"/>
      <c r="F6" s="1"/>
    </row>
    <row r="7" spans="1:6" ht="21" x14ac:dyDescent="0.45">
      <c r="A7" s="4" t="s">
        <v>9</v>
      </c>
      <c r="B7" s="6">
        <v>110201</v>
      </c>
      <c r="C7" s="5">
        <v>3571715.85</v>
      </c>
      <c r="D7" s="5"/>
      <c r="E7" s="1"/>
      <c r="F7" s="1"/>
    </row>
    <row r="8" spans="1:6" ht="21" x14ac:dyDescent="0.45">
      <c r="A8" s="4" t="s">
        <v>10</v>
      </c>
      <c r="B8" s="7" t="s">
        <v>11</v>
      </c>
      <c r="C8" s="5">
        <v>21383846.890000001</v>
      </c>
      <c r="D8" s="5"/>
      <c r="E8" s="1"/>
      <c r="F8" s="1"/>
    </row>
    <row r="9" spans="1:6" ht="21" x14ac:dyDescent="0.45">
      <c r="A9" s="4" t="s">
        <v>12</v>
      </c>
      <c r="B9" s="7" t="s">
        <v>11</v>
      </c>
      <c r="C9" s="5">
        <v>47394.11</v>
      </c>
      <c r="D9" s="5"/>
      <c r="E9" s="1"/>
      <c r="F9" s="1"/>
    </row>
    <row r="10" spans="1:6" ht="21" x14ac:dyDescent="0.45">
      <c r="A10" s="4" t="s">
        <v>324</v>
      </c>
      <c r="B10" s="7" t="s">
        <v>11</v>
      </c>
      <c r="C10" s="5">
        <v>397715.27</v>
      </c>
      <c r="D10" s="5"/>
      <c r="E10" s="1"/>
      <c r="F10" s="1"/>
    </row>
    <row r="11" spans="1:6" ht="21" x14ac:dyDescent="0.45">
      <c r="A11" s="4" t="s">
        <v>13</v>
      </c>
      <c r="B11" s="7" t="s">
        <v>14</v>
      </c>
      <c r="C11" s="5">
        <v>0</v>
      </c>
      <c r="D11" s="5"/>
      <c r="E11" s="1"/>
      <c r="F11" s="1"/>
    </row>
    <row r="12" spans="1:6" ht="21" x14ac:dyDescent="0.45">
      <c r="A12" s="4" t="s">
        <v>215</v>
      </c>
      <c r="B12" s="7" t="s">
        <v>221</v>
      </c>
      <c r="C12" s="5">
        <v>15538</v>
      </c>
      <c r="D12" s="5"/>
      <c r="E12" s="1"/>
      <c r="F12" s="1"/>
    </row>
    <row r="13" spans="1:6" ht="21" x14ac:dyDescent="0.45">
      <c r="A13" s="4" t="s">
        <v>216</v>
      </c>
      <c r="B13" s="7" t="s">
        <v>220</v>
      </c>
      <c r="C13" s="5">
        <v>2705.33</v>
      </c>
      <c r="D13" s="5"/>
      <c r="E13" s="1"/>
      <c r="F13" s="1"/>
    </row>
    <row r="14" spans="1:6" ht="21" x14ac:dyDescent="0.45">
      <c r="A14" s="4" t="s">
        <v>217</v>
      </c>
      <c r="B14" s="7" t="s">
        <v>222</v>
      </c>
      <c r="C14" s="5">
        <v>400</v>
      </c>
      <c r="D14" s="5"/>
      <c r="E14" s="1"/>
      <c r="F14" s="1"/>
    </row>
    <row r="15" spans="1:6" ht="21" x14ac:dyDescent="0.45">
      <c r="A15" s="4" t="s">
        <v>237</v>
      </c>
      <c r="B15" s="7" t="s">
        <v>219</v>
      </c>
      <c r="C15" s="5">
        <v>1200000</v>
      </c>
      <c r="D15" s="5"/>
      <c r="E15" s="1"/>
      <c r="F15" s="1"/>
    </row>
    <row r="16" spans="1:6" ht="21" x14ac:dyDescent="0.45">
      <c r="A16" s="4" t="s">
        <v>218</v>
      </c>
      <c r="B16" s="7" t="s">
        <v>50</v>
      </c>
      <c r="C16" s="5">
        <v>4952</v>
      </c>
      <c r="D16" s="5"/>
      <c r="E16" s="1"/>
      <c r="F16" s="1"/>
    </row>
    <row r="17" spans="1:6" ht="21" x14ac:dyDescent="0.45">
      <c r="A17" s="4" t="s">
        <v>296</v>
      </c>
      <c r="B17" s="7" t="s">
        <v>16</v>
      </c>
      <c r="C17" s="5">
        <v>5500</v>
      </c>
      <c r="D17" s="5"/>
      <c r="E17" s="1"/>
      <c r="F17" s="1"/>
    </row>
    <row r="18" spans="1:6" ht="21" x14ac:dyDescent="0.45">
      <c r="A18" s="4" t="s">
        <v>297</v>
      </c>
      <c r="B18" s="7" t="s">
        <v>17</v>
      </c>
      <c r="C18" s="5">
        <v>975165</v>
      </c>
      <c r="D18" s="5"/>
      <c r="E18" s="1"/>
      <c r="F18" s="1"/>
    </row>
    <row r="19" spans="1:6" ht="21" x14ac:dyDescent="0.45">
      <c r="A19" s="4" t="s">
        <v>298</v>
      </c>
      <c r="B19" s="7" t="s">
        <v>18</v>
      </c>
      <c r="C19" s="5">
        <v>13300</v>
      </c>
      <c r="D19" s="5"/>
      <c r="E19" s="1"/>
      <c r="F19" s="1"/>
    </row>
    <row r="20" spans="1:6" ht="21" x14ac:dyDescent="0.45">
      <c r="A20" s="4" t="s">
        <v>19</v>
      </c>
      <c r="B20" s="7" t="s">
        <v>20</v>
      </c>
      <c r="C20" s="205" t="s">
        <v>111</v>
      </c>
      <c r="D20" s="5"/>
      <c r="E20" s="1"/>
      <c r="F20" s="1"/>
    </row>
    <row r="21" spans="1:6" ht="21" x14ac:dyDescent="0.45">
      <c r="A21" s="4" t="s">
        <v>299</v>
      </c>
      <c r="B21" s="7" t="s">
        <v>21</v>
      </c>
      <c r="C21" s="205" t="s">
        <v>111</v>
      </c>
      <c r="D21" s="5"/>
      <c r="E21" s="1"/>
      <c r="F21" s="1"/>
    </row>
    <row r="22" spans="1:6" ht="21" x14ac:dyDescent="0.45">
      <c r="A22" s="4" t="s">
        <v>300</v>
      </c>
      <c r="B22" s="7" t="s">
        <v>22</v>
      </c>
      <c r="C22" s="205">
        <v>3215</v>
      </c>
      <c r="D22" s="5"/>
      <c r="E22" s="1"/>
      <c r="F22" s="1"/>
    </row>
    <row r="23" spans="1:6" ht="21" x14ac:dyDescent="0.45">
      <c r="A23" s="4" t="s">
        <v>301</v>
      </c>
      <c r="B23" s="7" t="s">
        <v>23</v>
      </c>
      <c r="C23" s="205" t="s">
        <v>111</v>
      </c>
      <c r="D23" s="5"/>
      <c r="E23" s="1"/>
      <c r="F23" s="1"/>
    </row>
    <row r="24" spans="1:6" ht="21" x14ac:dyDescent="0.45">
      <c r="A24" s="4" t="s">
        <v>238</v>
      </c>
      <c r="B24" s="7" t="s">
        <v>24</v>
      </c>
      <c r="C24" s="205" t="s">
        <v>225</v>
      </c>
      <c r="D24" s="5"/>
      <c r="E24" s="1"/>
      <c r="F24" s="1"/>
    </row>
    <row r="25" spans="1:6" ht="21" x14ac:dyDescent="0.45">
      <c r="A25" s="4" t="s">
        <v>239</v>
      </c>
      <c r="B25" s="7" t="s">
        <v>25</v>
      </c>
      <c r="C25" s="205" t="s">
        <v>111</v>
      </c>
      <c r="D25" s="5"/>
      <c r="E25" s="1"/>
      <c r="F25" s="1"/>
    </row>
    <row r="26" spans="1:6" ht="21" x14ac:dyDescent="0.45">
      <c r="A26" s="4" t="s">
        <v>328</v>
      </c>
      <c r="B26" s="7" t="s">
        <v>329</v>
      </c>
      <c r="C26" s="5"/>
      <c r="D26" s="5"/>
      <c r="E26" s="1"/>
      <c r="F26" s="1"/>
    </row>
    <row r="27" spans="1:6" ht="21" x14ac:dyDescent="0.45">
      <c r="A27" s="4" t="s">
        <v>376</v>
      </c>
      <c r="B27" s="7" t="s">
        <v>330</v>
      </c>
      <c r="C27" s="5">
        <v>195150</v>
      </c>
      <c r="D27" s="5"/>
      <c r="E27" s="1"/>
      <c r="F27" s="1"/>
    </row>
    <row r="28" spans="1:6" ht="21" x14ac:dyDescent="0.45">
      <c r="A28" s="4" t="s">
        <v>377</v>
      </c>
      <c r="B28" s="7" t="s">
        <v>330</v>
      </c>
      <c r="C28" s="5">
        <v>707700</v>
      </c>
      <c r="D28" s="5"/>
      <c r="E28" s="1"/>
      <c r="F28" s="1"/>
    </row>
    <row r="29" spans="1:6" ht="21" x14ac:dyDescent="0.45">
      <c r="A29" s="206" t="s">
        <v>378</v>
      </c>
      <c r="B29" s="7" t="s">
        <v>330</v>
      </c>
      <c r="C29" s="5">
        <v>120000</v>
      </c>
      <c r="D29" s="5"/>
      <c r="E29" s="1"/>
      <c r="F29" s="1"/>
    </row>
    <row r="30" spans="1:6" ht="21" x14ac:dyDescent="0.45">
      <c r="A30" s="4" t="s">
        <v>26</v>
      </c>
      <c r="B30" s="8">
        <v>441000</v>
      </c>
      <c r="C30" s="5"/>
      <c r="D30" s="5">
        <v>1346938.18</v>
      </c>
      <c r="E30" s="1"/>
      <c r="F30" s="1"/>
    </row>
    <row r="31" spans="1:6" ht="21" x14ac:dyDescent="0.45">
      <c r="A31" s="13"/>
      <c r="B31" s="14"/>
      <c r="C31" s="204"/>
      <c r="D31" s="204"/>
      <c r="E31" s="1"/>
      <c r="F31" s="1"/>
    </row>
    <row r="32" spans="1:6" ht="21" x14ac:dyDescent="0.45">
      <c r="A32" s="10"/>
      <c r="B32" s="246"/>
      <c r="C32" s="247"/>
      <c r="D32" s="247"/>
      <c r="E32" s="1"/>
      <c r="F32" s="1"/>
    </row>
    <row r="33" spans="1:6" ht="21" x14ac:dyDescent="0.45">
      <c r="A33" s="10"/>
      <c r="B33" s="256"/>
      <c r="C33" s="247"/>
      <c r="D33" s="247"/>
      <c r="E33" s="1"/>
      <c r="F33" s="1"/>
    </row>
    <row r="34" spans="1:6" ht="21" x14ac:dyDescent="0.45">
      <c r="A34" s="10"/>
      <c r="B34" s="246"/>
      <c r="C34" s="247"/>
      <c r="D34" s="247"/>
      <c r="E34" s="1"/>
      <c r="F34" s="1"/>
    </row>
    <row r="35" spans="1:6" ht="21" x14ac:dyDescent="0.45">
      <c r="A35" s="279" t="s">
        <v>360</v>
      </c>
      <c r="B35" s="279"/>
      <c r="C35" s="279"/>
      <c r="D35" s="279"/>
      <c r="E35" s="1"/>
      <c r="F35" s="1"/>
    </row>
    <row r="36" spans="1:6" ht="21" x14ac:dyDescent="0.45">
      <c r="A36" s="9" t="s">
        <v>2</v>
      </c>
      <c r="B36" s="9" t="s">
        <v>3</v>
      </c>
      <c r="C36" s="9" t="s">
        <v>4</v>
      </c>
      <c r="D36" s="9" t="s">
        <v>5</v>
      </c>
      <c r="E36" s="1"/>
      <c r="F36" s="1"/>
    </row>
    <row r="37" spans="1:6" ht="21" x14ac:dyDescent="0.45">
      <c r="A37" s="4" t="s">
        <v>228</v>
      </c>
      <c r="B37" s="7" t="s">
        <v>330</v>
      </c>
      <c r="C37" s="5"/>
      <c r="D37" s="5"/>
      <c r="E37" s="1"/>
      <c r="F37" s="1"/>
    </row>
    <row r="38" spans="1:6" ht="21" x14ac:dyDescent="0.45">
      <c r="A38" s="4" t="s">
        <v>379</v>
      </c>
      <c r="B38" s="7" t="s">
        <v>330</v>
      </c>
      <c r="C38" s="5"/>
      <c r="D38" s="5"/>
      <c r="E38" s="1"/>
      <c r="F38" s="1"/>
    </row>
    <row r="39" spans="1:6" ht="21" x14ac:dyDescent="0.45">
      <c r="A39" s="4" t="s">
        <v>380</v>
      </c>
      <c r="B39" s="7" t="s">
        <v>330</v>
      </c>
      <c r="C39" s="5"/>
      <c r="D39" s="5"/>
      <c r="E39" s="1"/>
      <c r="F39" s="1"/>
    </row>
    <row r="40" spans="1:6" ht="21" x14ac:dyDescent="0.45">
      <c r="A40" s="4" t="s">
        <v>353</v>
      </c>
      <c r="B40" s="7" t="s">
        <v>330</v>
      </c>
      <c r="C40" s="5"/>
      <c r="D40" s="5">
        <v>45780</v>
      </c>
      <c r="E40" s="1"/>
      <c r="F40" s="1"/>
    </row>
    <row r="41" spans="1:6" ht="21" x14ac:dyDescent="0.45">
      <c r="A41" s="4" t="s">
        <v>51</v>
      </c>
      <c r="B41" s="7" t="s">
        <v>354</v>
      </c>
      <c r="C41" s="5"/>
      <c r="D41" s="5">
        <v>18201393.199999999</v>
      </c>
      <c r="E41" s="1"/>
      <c r="F41" s="1"/>
    </row>
    <row r="42" spans="1:6" ht="21" x14ac:dyDescent="0.45">
      <c r="A42" s="4" t="s">
        <v>32</v>
      </c>
      <c r="B42" s="8">
        <v>320000</v>
      </c>
      <c r="C42" s="5"/>
      <c r="D42" s="5">
        <v>16452504.33</v>
      </c>
      <c r="E42" s="1"/>
      <c r="F42" s="1"/>
    </row>
    <row r="43" spans="1:6" ht="21" x14ac:dyDescent="0.45">
      <c r="A43" s="4" t="s">
        <v>27</v>
      </c>
      <c r="B43" s="8">
        <v>210402</v>
      </c>
      <c r="C43" s="5"/>
      <c r="D43" s="5">
        <v>2320050</v>
      </c>
      <c r="E43" s="1"/>
      <c r="F43" s="1"/>
    </row>
    <row r="44" spans="1:6" ht="21" x14ac:dyDescent="0.45">
      <c r="A44" s="4" t="s">
        <v>384</v>
      </c>
      <c r="B44" s="7" t="s">
        <v>348</v>
      </c>
      <c r="C44" s="5"/>
      <c r="D44" s="5">
        <v>220300</v>
      </c>
      <c r="E44" s="1"/>
      <c r="F44" s="1"/>
    </row>
    <row r="45" spans="1:6" ht="21" x14ac:dyDescent="0.45">
      <c r="A45" s="4" t="s">
        <v>223</v>
      </c>
      <c r="B45" s="8">
        <v>210300</v>
      </c>
      <c r="C45" s="5"/>
      <c r="D45" s="5">
        <v>110758</v>
      </c>
      <c r="E45" s="1"/>
      <c r="F45" s="1"/>
    </row>
    <row r="46" spans="1:6" ht="21" x14ac:dyDescent="0.45">
      <c r="A46" s="4" t="s">
        <v>28</v>
      </c>
      <c r="B46" s="8">
        <v>230108</v>
      </c>
      <c r="C46" s="5"/>
      <c r="D46" s="5">
        <v>167735</v>
      </c>
      <c r="E46" s="1"/>
      <c r="F46" s="1"/>
    </row>
    <row r="47" spans="1:6" ht="21" x14ac:dyDescent="0.45">
      <c r="A47" s="4" t="s">
        <v>29</v>
      </c>
      <c r="B47" s="8">
        <v>230105</v>
      </c>
      <c r="C47" s="5"/>
      <c r="D47" s="5">
        <v>9303.35</v>
      </c>
      <c r="E47" s="1"/>
      <c r="F47" s="1"/>
    </row>
    <row r="48" spans="1:6" ht="21" x14ac:dyDescent="0.45">
      <c r="A48" s="4" t="s">
        <v>229</v>
      </c>
      <c r="B48" s="11">
        <v>230199</v>
      </c>
      <c r="C48" s="12"/>
      <c r="D48" s="5">
        <v>6862</v>
      </c>
      <c r="E48" s="1"/>
      <c r="F48" s="1"/>
    </row>
    <row r="49" spans="1:6" ht="21" x14ac:dyDescent="0.45">
      <c r="A49" s="4" t="s">
        <v>30</v>
      </c>
      <c r="B49" s="8">
        <v>230102</v>
      </c>
      <c r="C49" s="5"/>
      <c r="D49" s="5">
        <v>2036.34</v>
      </c>
      <c r="E49" s="1"/>
      <c r="F49" s="1"/>
    </row>
    <row r="50" spans="1:6" ht="21" x14ac:dyDescent="0.45">
      <c r="A50" s="4" t="s">
        <v>241</v>
      </c>
      <c r="B50" s="8">
        <v>230199</v>
      </c>
      <c r="C50" s="5"/>
      <c r="D50" s="5">
        <v>16351</v>
      </c>
      <c r="E50" s="1"/>
      <c r="F50" s="1"/>
    </row>
    <row r="51" spans="1:6" ht="21" x14ac:dyDescent="0.45">
      <c r="A51" s="4" t="s">
        <v>325</v>
      </c>
      <c r="B51" s="8">
        <v>230199</v>
      </c>
      <c r="C51" s="5"/>
      <c r="D51" s="5">
        <v>397715.27</v>
      </c>
      <c r="E51" s="1"/>
      <c r="F51" s="1"/>
    </row>
    <row r="52" spans="1:6" ht="21" x14ac:dyDescent="0.45">
      <c r="A52" s="4" t="s">
        <v>337</v>
      </c>
      <c r="B52" s="8">
        <v>230199</v>
      </c>
      <c r="C52" s="5"/>
      <c r="D52" s="5">
        <v>1247394.1100000001</v>
      </c>
      <c r="E52" s="1"/>
      <c r="F52" s="1"/>
    </row>
    <row r="53" spans="1:6" ht="21" x14ac:dyDescent="0.45">
      <c r="A53" s="4" t="s">
        <v>331</v>
      </c>
      <c r="B53" s="8"/>
      <c r="C53" s="5"/>
      <c r="D53" s="5">
        <v>5947</v>
      </c>
      <c r="E53" s="1"/>
      <c r="F53" s="1"/>
    </row>
    <row r="54" spans="1:6" ht="21" x14ac:dyDescent="0.45">
      <c r="A54" s="13"/>
      <c r="B54" s="14"/>
      <c r="C54" s="204"/>
      <c r="D54" s="204"/>
      <c r="E54" s="1"/>
      <c r="F54" s="1"/>
    </row>
    <row r="55" spans="1:6" ht="21.75" thickBot="1" x14ac:dyDescent="0.5">
      <c r="A55" s="13"/>
      <c r="B55" s="14"/>
      <c r="C55" s="249">
        <f>C5+C6+C7+C8+C9+C10+C12+C13+C14+C15+C16+C17+C18+C19+C22+C27+C28+C29</f>
        <v>40551067.780000001</v>
      </c>
      <c r="D55" s="248">
        <v>40551067.780000001</v>
      </c>
      <c r="E55" s="1"/>
      <c r="F55" s="1"/>
    </row>
    <row r="56" spans="1:6" ht="21.75" thickTop="1" x14ac:dyDescent="0.45">
      <c r="A56" s="3"/>
      <c r="B56" s="3"/>
      <c r="C56" s="3"/>
      <c r="D56" s="3"/>
      <c r="E56" s="1"/>
      <c r="F56" s="1"/>
    </row>
  </sheetData>
  <mergeCells count="4">
    <mergeCell ref="A1:D1"/>
    <mergeCell ref="A2:D2"/>
    <mergeCell ref="A3:D3"/>
    <mergeCell ref="A35:D35"/>
  </mergeCells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workbookViewId="0">
      <selection activeCell="E23" sqref="E23"/>
    </sheetView>
  </sheetViews>
  <sheetFormatPr defaultRowHeight="14.25" x14ac:dyDescent="0.2"/>
  <cols>
    <col min="2" max="2" width="35.625" customWidth="1"/>
    <col min="3" max="3" width="16.375" customWidth="1"/>
    <col min="4" max="4" width="16.75" customWidth="1"/>
    <col min="5" max="5" width="16.5" customWidth="1"/>
    <col min="6" max="6" width="17.25" customWidth="1"/>
  </cols>
  <sheetData>
    <row r="1" spans="1:7" ht="23.25" x14ac:dyDescent="0.5">
      <c r="A1" s="15"/>
      <c r="B1" s="15"/>
      <c r="C1" s="266"/>
      <c r="D1" s="266"/>
      <c r="E1" s="266"/>
      <c r="F1" s="266"/>
      <c r="G1" s="15"/>
    </row>
    <row r="2" spans="1:7" ht="23.25" x14ac:dyDescent="0.5">
      <c r="A2" s="15"/>
      <c r="B2" s="15"/>
      <c r="C2" s="266"/>
      <c r="D2" s="266"/>
      <c r="E2" s="266"/>
      <c r="F2" s="266"/>
      <c r="G2" s="15"/>
    </row>
    <row r="3" spans="1:7" ht="23.25" x14ac:dyDescent="0.5">
      <c r="A3" s="15"/>
      <c r="B3" s="15"/>
      <c r="C3" s="266"/>
      <c r="D3" s="266"/>
      <c r="E3" s="266"/>
      <c r="F3" s="266"/>
      <c r="G3" s="15"/>
    </row>
    <row r="4" spans="1:7" ht="23.25" x14ac:dyDescent="0.5">
      <c r="A4" s="271" t="s">
        <v>0</v>
      </c>
      <c r="B4" s="271"/>
      <c r="C4" s="271"/>
      <c r="D4" s="271"/>
      <c r="E4" s="271"/>
      <c r="F4" s="271"/>
      <c r="G4" s="15"/>
    </row>
    <row r="5" spans="1:7" ht="23.25" x14ac:dyDescent="0.5">
      <c r="A5" s="271" t="s">
        <v>391</v>
      </c>
      <c r="B5" s="271"/>
      <c r="C5" s="271"/>
      <c r="D5" s="271"/>
      <c r="E5" s="271"/>
      <c r="F5" s="271"/>
      <c r="G5" s="15"/>
    </row>
    <row r="6" spans="1:7" ht="23.25" x14ac:dyDescent="0.5">
      <c r="A6" s="272" t="s">
        <v>392</v>
      </c>
      <c r="B6" s="272"/>
      <c r="C6" s="272"/>
      <c r="D6" s="272"/>
      <c r="E6" s="272"/>
      <c r="F6" s="272"/>
      <c r="G6" s="15"/>
    </row>
    <row r="7" spans="1:7" ht="23.25" x14ac:dyDescent="0.5">
      <c r="A7" s="273" t="s">
        <v>265</v>
      </c>
      <c r="B7" s="275" t="s">
        <v>266</v>
      </c>
      <c r="C7" s="169" t="s">
        <v>267</v>
      </c>
      <c r="D7" s="170" t="s">
        <v>268</v>
      </c>
      <c r="E7" s="170" t="s">
        <v>269</v>
      </c>
      <c r="F7" s="273" t="s">
        <v>270</v>
      </c>
      <c r="G7" s="15"/>
    </row>
    <row r="8" spans="1:7" ht="23.25" x14ac:dyDescent="0.5">
      <c r="A8" s="274"/>
      <c r="B8" s="276"/>
      <c r="C8" s="171" t="s">
        <v>272</v>
      </c>
      <c r="D8" s="267" t="s">
        <v>271</v>
      </c>
      <c r="E8" s="267" t="s">
        <v>271</v>
      </c>
      <c r="F8" s="274"/>
      <c r="G8" s="15"/>
    </row>
    <row r="9" spans="1:7" ht="23.25" x14ac:dyDescent="0.5">
      <c r="A9" s="170"/>
      <c r="B9" s="268"/>
      <c r="C9" s="169"/>
      <c r="D9" s="170"/>
      <c r="E9" s="170"/>
      <c r="F9" s="170"/>
      <c r="G9" s="15"/>
    </row>
    <row r="10" spans="1:7" ht="23.25" x14ac:dyDescent="0.5">
      <c r="A10" s="169">
        <v>1</v>
      </c>
      <c r="B10" s="172" t="s">
        <v>404</v>
      </c>
      <c r="C10" s="269">
        <v>707700</v>
      </c>
      <c r="D10" s="269">
        <v>707700</v>
      </c>
      <c r="E10" s="269">
        <v>707700</v>
      </c>
      <c r="F10" s="269" t="s">
        <v>111</v>
      </c>
      <c r="G10" s="15"/>
    </row>
    <row r="11" spans="1:7" ht="23.25" x14ac:dyDescent="0.5">
      <c r="A11" s="169"/>
      <c r="B11" s="172"/>
      <c r="C11" s="269"/>
      <c r="D11" s="269"/>
      <c r="E11" s="169"/>
      <c r="F11" s="269"/>
      <c r="G11" s="15"/>
    </row>
    <row r="12" spans="1:7" ht="23.25" x14ac:dyDescent="0.5">
      <c r="A12" s="169">
        <v>2</v>
      </c>
      <c r="B12" s="172" t="s">
        <v>405</v>
      </c>
      <c r="C12" s="269">
        <v>120000</v>
      </c>
      <c r="D12" s="269">
        <v>120000</v>
      </c>
      <c r="E12" s="269">
        <v>120000</v>
      </c>
      <c r="F12" s="269" t="s">
        <v>111</v>
      </c>
      <c r="G12" s="15"/>
    </row>
    <row r="13" spans="1:7" ht="23.25" x14ac:dyDescent="0.5">
      <c r="A13" s="169"/>
      <c r="B13" s="172"/>
      <c r="C13" s="169"/>
      <c r="D13" s="169"/>
      <c r="E13" s="169"/>
      <c r="F13" s="269"/>
      <c r="G13" s="15"/>
    </row>
    <row r="14" spans="1:7" ht="23.25" x14ac:dyDescent="0.5">
      <c r="A14" s="169">
        <v>3</v>
      </c>
      <c r="B14" s="172" t="s">
        <v>406</v>
      </c>
      <c r="C14" s="269">
        <v>195150</v>
      </c>
      <c r="D14" s="269">
        <v>195150</v>
      </c>
      <c r="E14" s="269">
        <v>195150</v>
      </c>
      <c r="F14" s="269" t="s">
        <v>111</v>
      </c>
      <c r="G14" s="15"/>
    </row>
    <row r="15" spans="1:7" ht="23.25" x14ac:dyDescent="0.5">
      <c r="A15" s="169"/>
      <c r="B15" s="172" t="s">
        <v>390</v>
      </c>
      <c r="C15" s="169"/>
      <c r="D15" s="169"/>
      <c r="E15" s="169"/>
      <c r="F15" s="269"/>
      <c r="G15" s="15"/>
    </row>
    <row r="16" spans="1:7" ht="23.25" x14ac:dyDescent="0.5">
      <c r="A16" s="169"/>
      <c r="B16" s="172"/>
      <c r="C16" s="169"/>
      <c r="D16" s="169"/>
      <c r="E16" s="169"/>
      <c r="F16" s="269"/>
      <c r="G16" s="15"/>
    </row>
    <row r="17" spans="1:7" ht="23.25" x14ac:dyDescent="0.5">
      <c r="A17" s="173"/>
      <c r="B17" s="270" t="s">
        <v>80</v>
      </c>
      <c r="C17" s="270">
        <f>SUM(C9:C16)</f>
        <v>1022850</v>
      </c>
      <c r="D17" s="270">
        <f>SUM(D10:D16)</f>
        <v>1022850</v>
      </c>
      <c r="E17" s="270">
        <v>1022850</v>
      </c>
      <c r="F17" s="270" t="s">
        <v>111</v>
      </c>
      <c r="G17" s="15"/>
    </row>
    <row r="18" spans="1:7" ht="23.25" x14ac:dyDescent="0.5">
      <c r="A18" s="15"/>
      <c r="B18" s="15"/>
      <c r="C18" s="266"/>
      <c r="D18" s="266"/>
      <c r="E18" s="266"/>
      <c r="F18" s="266"/>
      <c r="G18" s="15"/>
    </row>
    <row r="19" spans="1:7" ht="23.25" x14ac:dyDescent="0.5">
      <c r="A19" s="15"/>
      <c r="B19" s="15"/>
      <c r="C19" s="266"/>
      <c r="D19" s="266"/>
      <c r="E19" s="266"/>
      <c r="F19" s="266"/>
      <c r="G19" s="15"/>
    </row>
  </sheetData>
  <mergeCells count="6">
    <mergeCell ref="A4:F4"/>
    <mergeCell ref="A5:F5"/>
    <mergeCell ref="A6:F6"/>
    <mergeCell ref="A7:A8"/>
    <mergeCell ref="B7:B8"/>
    <mergeCell ref="F7:F8"/>
  </mergeCells>
  <pageMargins left="0.9055118110236221" right="0.70866141732283472" top="0.59055118110236227" bottom="0.59055118110236227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93" zoomScaleNormal="93" workbookViewId="0">
      <selection activeCell="H20" sqref="H20"/>
    </sheetView>
  </sheetViews>
  <sheetFormatPr defaultRowHeight="12.75" x14ac:dyDescent="0.2"/>
  <cols>
    <col min="1" max="1" width="26.125" style="320" customWidth="1"/>
    <col min="2" max="2" width="11.25" style="320" customWidth="1"/>
    <col min="3" max="3" width="10.125" style="320" customWidth="1"/>
    <col min="4" max="4" width="11.375" style="320" customWidth="1"/>
    <col min="5" max="5" width="10.375" style="320" customWidth="1"/>
    <col min="6" max="6" width="10" style="320" customWidth="1"/>
    <col min="7" max="7" width="11.25" style="320" customWidth="1"/>
    <col min="8" max="8" width="10.125" style="320" customWidth="1"/>
    <col min="9" max="9" width="9.25" style="320" customWidth="1"/>
    <col min="10" max="10" width="10.75" style="320" customWidth="1"/>
    <col min="11" max="11" width="7" style="320" customWidth="1"/>
    <col min="12" max="12" width="30.125" style="320" customWidth="1"/>
    <col min="13" max="13" width="15.125" style="320" bestFit="1" customWidth="1"/>
    <col min="14" max="14" width="12.375" style="320" customWidth="1"/>
    <col min="15" max="15" width="9.375" style="320" customWidth="1"/>
    <col min="16" max="16" width="9.25" style="320" bestFit="1" customWidth="1"/>
    <col min="17" max="17" width="11.375" style="320" customWidth="1"/>
    <col min="18" max="18" width="10.25" style="320" customWidth="1"/>
    <col min="19" max="19" width="10.125" style="320" customWidth="1"/>
    <col min="20" max="20" width="13.875" style="320" customWidth="1"/>
    <col min="21" max="21" width="9" style="320"/>
    <col min="22" max="22" width="16" style="320" customWidth="1"/>
    <col min="23" max="23" width="9" style="320"/>
    <col min="24" max="24" width="16" style="320" customWidth="1"/>
    <col min="25" max="16384" width="9" style="320"/>
  </cols>
  <sheetData>
    <row r="1" spans="1:20" ht="23.25" x14ac:dyDescent="0.5">
      <c r="A1" s="318" t="s">
        <v>407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 t="s">
        <v>407</v>
      </c>
      <c r="M1" s="318"/>
      <c r="N1" s="318"/>
      <c r="O1" s="318"/>
      <c r="P1" s="318"/>
      <c r="Q1" s="318"/>
      <c r="R1" s="318"/>
      <c r="S1" s="318"/>
      <c r="T1" s="319"/>
    </row>
    <row r="2" spans="1:20" ht="23.25" x14ac:dyDescent="0.5">
      <c r="A2" s="318" t="s">
        <v>408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 t="s">
        <v>408</v>
      </c>
      <c r="M2" s="318"/>
      <c r="N2" s="318"/>
      <c r="O2" s="318"/>
      <c r="P2" s="318"/>
      <c r="Q2" s="318"/>
      <c r="R2" s="318"/>
      <c r="S2" s="318"/>
      <c r="T2" s="319"/>
    </row>
    <row r="3" spans="1:20" ht="23.25" x14ac:dyDescent="0.5">
      <c r="A3" s="321" t="s">
        <v>409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 t="s">
        <v>410</v>
      </c>
      <c r="M3" s="321"/>
      <c r="N3" s="321"/>
      <c r="O3" s="321"/>
      <c r="P3" s="321"/>
      <c r="Q3" s="321"/>
      <c r="R3" s="321"/>
      <c r="S3" s="321"/>
      <c r="T3" s="322"/>
    </row>
    <row r="4" spans="1:20" ht="23.25" x14ac:dyDescent="0.5">
      <c r="A4" s="323" t="s">
        <v>411</v>
      </c>
      <c r="B4" s="324" t="s">
        <v>412</v>
      </c>
      <c r="C4" s="325"/>
      <c r="D4" s="326"/>
      <c r="E4" s="327" t="s">
        <v>413</v>
      </c>
      <c r="F4" s="324" t="s">
        <v>414</v>
      </c>
      <c r="G4" s="326"/>
      <c r="H4" s="328" t="s">
        <v>415</v>
      </c>
      <c r="I4" s="329"/>
      <c r="J4" s="328" t="s">
        <v>416</v>
      </c>
      <c r="K4" s="329"/>
      <c r="L4" s="323" t="s">
        <v>411</v>
      </c>
      <c r="M4" s="327" t="s">
        <v>417</v>
      </c>
      <c r="N4" s="328" t="s">
        <v>418</v>
      </c>
      <c r="O4" s="330"/>
      <c r="P4" s="329"/>
      <c r="Q4" s="331" t="s">
        <v>419</v>
      </c>
      <c r="R4" s="327" t="s">
        <v>196</v>
      </c>
      <c r="S4" s="332" t="s">
        <v>420</v>
      </c>
      <c r="T4" s="333" t="s">
        <v>80</v>
      </c>
    </row>
    <row r="5" spans="1:20" ht="23.25" x14ac:dyDescent="0.5">
      <c r="A5" s="334" t="s">
        <v>421</v>
      </c>
      <c r="B5" s="327" t="s">
        <v>422</v>
      </c>
      <c r="C5" s="327" t="s">
        <v>423</v>
      </c>
      <c r="D5" s="327" t="s">
        <v>424</v>
      </c>
      <c r="E5" s="327" t="s">
        <v>422</v>
      </c>
      <c r="F5" s="327" t="s">
        <v>422</v>
      </c>
      <c r="G5" s="327" t="s">
        <v>425</v>
      </c>
      <c r="H5" s="327" t="s">
        <v>422</v>
      </c>
      <c r="I5" s="327" t="s">
        <v>426</v>
      </c>
      <c r="J5" s="327" t="s">
        <v>422</v>
      </c>
      <c r="K5" s="327" t="s">
        <v>427</v>
      </c>
      <c r="L5" s="334" t="s">
        <v>421</v>
      </c>
      <c r="M5" s="327" t="s">
        <v>422</v>
      </c>
      <c r="N5" s="327" t="s">
        <v>422</v>
      </c>
      <c r="O5" s="327" t="s">
        <v>428</v>
      </c>
      <c r="P5" s="327" t="s">
        <v>429</v>
      </c>
      <c r="Q5" s="327" t="s">
        <v>419</v>
      </c>
      <c r="R5" s="327" t="s">
        <v>196</v>
      </c>
      <c r="S5" s="335" t="s">
        <v>430</v>
      </c>
      <c r="T5" s="336"/>
    </row>
    <row r="6" spans="1:20" ht="23.25" x14ac:dyDescent="0.5">
      <c r="A6" s="337" t="s">
        <v>431</v>
      </c>
      <c r="B6" s="338">
        <v>42840</v>
      </c>
      <c r="C6" s="338"/>
      <c r="D6" s="338"/>
      <c r="E6" s="338"/>
      <c r="F6" s="338"/>
      <c r="G6" s="338"/>
      <c r="H6" s="338"/>
      <c r="I6" s="338"/>
      <c r="J6" s="338"/>
      <c r="K6" s="338"/>
      <c r="L6" s="337" t="s">
        <v>431</v>
      </c>
      <c r="M6" s="338"/>
      <c r="N6" s="338"/>
      <c r="O6" s="338"/>
      <c r="P6" s="338"/>
      <c r="Q6" s="338"/>
      <c r="R6" s="338"/>
      <c r="S6" s="339"/>
      <c r="T6" s="340">
        <f>B6</f>
        <v>42840</v>
      </c>
    </row>
    <row r="7" spans="1:20" ht="23.25" x14ac:dyDescent="0.5">
      <c r="A7" s="337" t="s">
        <v>432</v>
      </c>
      <c r="B7" s="338">
        <v>3510</v>
      </c>
      <c r="C7" s="338"/>
      <c r="D7" s="338"/>
      <c r="E7" s="338"/>
      <c r="F7" s="338"/>
      <c r="G7" s="338"/>
      <c r="H7" s="338"/>
      <c r="I7" s="338"/>
      <c r="J7" s="338"/>
      <c r="K7" s="338"/>
      <c r="L7" s="337" t="s">
        <v>432</v>
      </c>
      <c r="M7" s="338"/>
      <c r="N7" s="338"/>
      <c r="O7" s="338"/>
      <c r="P7" s="338"/>
      <c r="Q7" s="338"/>
      <c r="R7" s="338"/>
      <c r="S7" s="339"/>
      <c r="T7" s="340">
        <v>3510</v>
      </c>
    </row>
    <row r="8" spans="1:20" ht="23.25" x14ac:dyDescent="0.5">
      <c r="A8" s="337" t="s">
        <v>433</v>
      </c>
      <c r="B8" s="338">
        <v>3510</v>
      </c>
      <c r="C8" s="338"/>
      <c r="D8" s="338"/>
      <c r="E8" s="338"/>
      <c r="F8" s="338"/>
      <c r="G8" s="338"/>
      <c r="H8" s="338"/>
      <c r="I8" s="338"/>
      <c r="J8" s="338"/>
      <c r="K8" s="338"/>
      <c r="L8" s="337" t="s">
        <v>433</v>
      </c>
      <c r="M8" s="338"/>
      <c r="N8" s="338"/>
      <c r="O8" s="338"/>
      <c r="P8" s="338"/>
      <c r="Q8" s="338"/>
      <c r="R8" s="338"/>
      <c r="S8" s="339"/>
      <c r="T8" s="340">
        <v>3510</v>
      </c>
    </row>
    <row r="9" spans="1:20" ht="23.25" x14ac:dyDescent="0.5">
      <c r="A9" s="337" t="s">
        <v>434</v>
      </c>
      <c r="B9" s="338">
        <v>7200</v>
      </c>
      <c r="C9" s="338"/>
      <c r="D9" s="338"/>
      <c r="E9" s="338"/>
      <c r="F9" s="338"/>
      <c r="G9" s="338"/>
      <c r="H9" s="338"/>
      <c r="I9" s="338"/>
      <c r="J9" s="338"/>
      <c r="K9" s="338"/>
      <c r="L9" s="337" t="s">
        <v>434</v>
      </c>
      <c r="M9" s="338"/>
      <c r="N9" s="338"/>
      <c r="O9" s="338"/>
      <c r="P9" s="338"/>
      <c r="Q9" s="338"/>
      <c r="R9" s="338"/>
      <c r="S9" s="339"/>
      <c r="T9" s="340">
        <v>7200</v>
      </c>
    </row>
    <row r="10" spans="1:20" ht="23.25" x14ac:dyDescent="0.5">
      <c r="A10" s="337" t="s">
        <v>435</v>
      </c>
      <c r="B10" s="338">
        <v>186000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7" t="s">
        <v>436</v>
      </c>
      <c r="M10" s="338"/>
      <c r="N10" s="338"/>
      <c r="O10" s="338"/>
      <c r="P10" s="338"/>
      <c r="Q10" s="338"/>
      <c r="R10" s="338"/>
      <c r="S10" s="339"/>
      <c r="T10" s="340">
        <v>186000</v>
      </c>
    </row>
    <row r="11" spans="1:20" ht="23.25" x14ac:dyDescent="0.5">
      <c r="A11" s="341" t="s">
        <v>437</v>
      </c>
      <c r="B11" s="342">
        <v>144450</v>
      </c>
      <c r="C11" s="342">
        <v>19660</v>
      </c>
      <c r="D11" s="342">
        <v>85900</v>
      </c>
      <c r="E11" s="342"/>
      <c r="F11" s="342">
        <v>22920</v>
      </c>
      <c r="G11" s="342"/>
      <c r="H11" s="342"/>
      <c r="I11" s="342"/>
      <c r="J11" s="342">
        <v>80270</v>
      </c>
      <c r="K11" s="342"/>
      <c r="L11" s="341" t="s">
        <v>437</v>
      </c>
      <c r="M11" s="342">
        <v>21620</v>
      </c>
      <c r="N11" s="342">
        <v>18950</v>
      </c>
      <c r="O11" s="342"/>
      <c r="P11" s="342"/>
      <c r="Q11" s="342"/>
      <c r="R11" s="342"/>
      <c r="S11" s="339"/>
      <c r="T11" s="340">
        <f>B11+C11+D11+F11+J11+M11+N11</f>
        <v>393770</v>
      </c>
    </row>
    <row r="12" spans="1:20" ht="23.25" x14ac:dyDescent="0.5">
      <c r="A12" s="341" t="s">
        <v>438</v>
      </c>
      <c r="B12" s="342">
        <v>5600</v>
      </c>
      <c r="C12" s="342"/>
      <c r="D12" s="342"/>
      <c r="E12" s="342">
        <v>17200</v>
      </c>
      <c r="F12" s="342"/>
      <c r="G12" s="342"/>
      <c r="H12" s="342"/>
      <c r="I12" s="342"/>
      <c r="J12" s="342"/>
      <c r="K12" s="342"/>
      <c r="L12" s="341" t="s">
        <v>438</v>
      </c>
      <c r="M12" s="342"/>
      <c r="N12" s="342"/>
      <c r="O12" s="342"/>
      <c r="P12" s="342"/>
      <c r="Q12" s="342"/>
      <c r="R12" s="342"/>
      <c r="S12" s="339"/>
      <c r="T12" s="340">
        <v>22800</v>
      </c>
    </row>
    <row r="13" spans="1:20" ht="23.25" x14ac:dyDescent="0.5">
      <c r="A13" s="341" t="s">
        <v>439</v>
      </c>
      <c r="B13" s="342">
        <v>12600</v>
      </c>
      <c r="C13" s="342"/>
      <c r="D13" s="342">
        <v>3500</v>
      </c>
      <c r="E13" s="342"/>
      <c r="F13" s="342">
        <v>3500</v>
      </c>
      <c r="G13" s="342"/>
      <c r="H13" s="342"/>
      <c r="I13" s="342"/>
      <c r="J13" s="342">
        <v>3500</v>
      </c>
      <c r="K13" s="342"/>
      <c r="L13" s="341" t="s">
        <v>439</v>
      </c>
      <c r="M13" s="342"/>
      <c r="N13" s="342"/>
      <c r="O13" s="342"/>
      <c r="P13" s="342"/>
      <c r="Q13" s="342"/>
      <c r="R13" s="342"/>
      <c r="S13" s="339"/>
      <c r="T13" s="340">
        <v>23100</v>
      </c>
    </row>
    <row r="14" spans="1:20" ht="23.25" x14ac:dyDescent="0.5">
      <c r="A14" s="341" t="s">
        <v>440</v>
      </c>
      <c r="B14" s="342">
        <v>40660</v>
      </c>
      <c r="C14" s="342">
        <v>17800</v>
      </c>
      <c r="D14" s="342">
        <v>45070</v>
      </c>
      <c r="E14" s="342">
        <v>11260</v>
      </c>
      <c r="F14" s="342">
        <v>17500</v>
      </c>
      <c r="G14" s="342">
        <v>5065</v>
      </c>
      <c r="H14" s="342">
        <v>65150</v>
      </c>
      <c r="I14" s="342"/>
      <c r="J14" s="342">
        <v>32660</v>
      </c>
      <c r="K14" s="342"/>
      <c r="L14" s="341" t="s">
        <v>440</v>
      </c>
      <c r="M14" s="342">
        <v>17800</v>
      </c>
      <c r="N14" s="342"/>
      <c r="O14" s="342"/>
      <c r="P14" s="342"/>
      <c r="Q14" s="342">
        <v>16560</v>
      </c>
      <c r="R14" s="342"/>
      <c r="S14" s="339"/>
      <c r="T14" s="340">
        <f>B14+C14+D14+E14+F14+G14+H14+J14+M14+Q14</f>
        <v>269525</v>
      </c>
    </row>
    <row r="15" spans="1:20" ht="23.25" x14ac:dyDescent="0.5">
      <c r="A15" s="341" t="s">
        <v>441</v>
      </c>
      <c r="B15" s="342">
        <v>5910</v>
      </c>
      <c r="C15" s="342"/>
      <c r="D15" s="342">
        <v>5000</v>
      </c>
      <c r="E15" s="342">
        <v>2000</v>
      </c>
      <c r="F15" s="342"/>
      <c r="G15" s="342"/>
      <c r="H15" s="342">
        <v>8000</v>
      </c>
      <c r="I15" s="342"/>
      <c r="J15" s="342">
        <v>2000</v>
      </c>
      <c r="K15" s="342"/>
      <c r="L15" s="341" t="s">
        <v>442</v>
      </c>
      <c r="M15" s="342"/>
      <c r="N15" s="342"/>
      <c r="O15" s="342"/>
      <c r="P15" s="342"/>
      <c r="Q15" s="342"/>
      <c r="R15" s="342"/>
      <c r="S15" s="339"/>
      <c r="T15" s="340">
        <v>22910</v>
      </c>
    </row>
    <row r="16" spans="1:20" ht="23.25" x14ac:dyDescent="0.5">
      <c r="A16" s="341" t="s">
        <v>443</v>
      </c>
      <c r="B16" s="342">
        <v>4000</v>
      </c>
      <c r="C16" s="342"/>
      <c r="D16" s="342">
        <v>2500</v>
      </c>
      <c r="E16" s="342"/>
      <c r="F16" s="342">
        <v>1900</v>
      </c>
      <c r="G16" s="342"/>
      <c r="H16" s="342"/>
      <c r="I16" s="342"/>
      <c r="J16" s="342"/>
      <c r="K16" s="342"/>
      <c r="L16" s="341" t="s">
        <v>443</v>
      </c>
      <c r="M16" s="342">
        <v>3000</v>
      </c>
      <c r="N16" s="342">
        <v>1900</v>
      </c>
      <c r="O16" s="342"/>
      <c r="P16" s="342"/>
      <c r="Q16" s="342"/>
      <c r="R16" s="342"/>
      <c r="S16" s="339"/>
      <c r="T16" s="340">
        <v>13300</v>
      </c>
    </row>
    <row r="17" spans="1:20" ht="23.25" x14ac:dyDescent="0.5">
      <c r="A17" s="341" t="s">
        <v>444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1" t="s">
        <v>444</v>
      </c>
      <c r="M17" s="342"/>
      <c r="N17" s="342"/>
      <c r="O17" s="342"/>
      <c r="P17" s="342"/>
      <c r="Q17" s="342"/>
      <c r="R17" s="342"/>
      <c r="S17" s="339"/>
      <c r="T17" s="340"/>
    </row>
    <row r="18" spans="1:20" ht="23.25" x14ac:dyDescent="0.5">
      <c r="A18" s="341" t="s">
        <v>445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1" t="s">
        <v>445</v>
      </c>
      <c r="M18" s="342"/>
      <c r="N18" s="342"/>
      <c r="O18" s="342"/>
      <c r="P18" s="342"/>
      <c r="Q18" s="342"/>
      <c r="R18" s="342"/>
      <c r="S18" s="339"/>
      <c r="T18" s="340"/>
    </row>
    <row r="19" spans="1:20" ht="23.25" x14ac:dyDescent="0.5">
      <c r="A19" s="341" t="s">
        <v>446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1" t="s">
        <v>446</v>
      </c>
      <c r="M19" s="342"/>
      <c r="N19" s="342"/>
      <c r="O19" s="342"/>
      <c r="P19" s="342"/>
      <c r="Q19" s="342"/>
      <c r="R19" s="342"/>
      <c r="S19" s="339"/>
      <c r="T19" s="340"/>
    </row>
    <row r="20" spans="1:20" ht="23.25" x14ac:dyDescent="0.5">
      <c r="A20" s="341" t="s">
        <v>447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1" t="s">
        <v>447</v>
      </c>
      <c r="M20" s="342"/>
      <c r="N20" s="342"/>
      <c r="O20" s="342"/>
      <c r="P20" s="342"/>
      <c r="Q20" s="342"/>
      <c r="R20" s="342"/>
      <c r="S20" s="339"/>
      <c r="T20" s="340"/>
    </row>
    <row r="21" spans="1:20" ht="23.25" x14ac:dyDescent="0.5">
      <c r="A21" s="341" t="s">
        <v>448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1" t="s">
        <v>448</v>
      </c>
      <c r="M21" s="342"/>
      <c r="N21" s="342"/>
      <c r="O21" s="342"/>
      <c r="P21" s="342"/>
      <c r="Q21" s="342"/>
      <c r="R21" s="342"/>
      <c r="S21" s="339"/>
      <c r="T21" s="340"/>
    </row>
    <row r="22" spans="1:20" ht="23.25" x14ac:dyDescent="0.5">
      <c r="A22" s="341" t="s">
        <v>449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1" t="s">
        <v>449</v>
      </c>
      <c r="M22" s="342"/>
      <c r="N22" s="342"/>
      <c r="O22" s="342"/>
      <c r="P22" s="342"/>
      <c r="Q22" s="342"/>
      <c r="R22" s="342"/>
      <c r="S22" s="339"/>
      <c r="T22" s="340"/>
    </row>
    <row r="23" spans="1:20" ht="23.25" x14ac:dyDescent="0.5">
      <c r="A23" s="341" t="s">
        <v>450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1" t="s">
        <v>451</v>
      </c>
      <c r="M23" s="342"/>
      <c r="N23" s="342"/>
      <c r="O23" s="342"/>
      <c r="P23" s="342"/>
      <c r="Q23" s="342"/>
      <c r="R23" s="342"/>
      <c r="S23" s="339"/>
      <c r="T23" s="340"/>
    </row>
    <row r="24" spans="1:20" ht="23.25" x14ac:dyDescent="0.5">
      <c r="A24" s="341" t="s">
        <v>452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1" t="s">
        <v>452</v>
      </c>
      <c r="M24" s="342"/>
      <c r="N24" s="342"/>
      <c r="O24" s="342"/>
      <c r="P24" s="342"/>
      <c r="Q24" s="342"/>
      <c r="R24" s="342"/>
      <c r="S24" s="339"/>
      <c r="T24" s="340"/>
    </row>
    <row r="25" spans="1:20" ht="23.25" x14ac:dyDescent="0.5">
      <c r="A25" s="341" t="s">
        <v>453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1" t="s">
        <v>453</v>
      </c>
      <c r="M25" s="342"/>
      <c r="N25" s="342"/>
      <c r="O25" s="342"/>
      <c r="P25" s="342"/>
      <c r="Q25" s="342"/>
      <c r="R25" s="342"/>
      <c r="S25" s="339"/>
      <c r="T25" s="340"/>
    </row>
    <row r="26" spans="1:20" ht="23.25" x14ac:dyDescent="0.5">
      <c r="A26" s="343" t="s">
        <v>454</v>
      </c>
      <c r="B26" s="344">
        <f>B6+B7+B8+B9+B10+B11+B12+B13+B14+B15+B16+B19</f>
        <v>456280</v>
      </c>
      <c r="C26" s="344">
        <f>C11+C14</f>
        <v>37460</v>
      </c>
      <c r="D26" s="344">
        <f>D11+D13+D14+D15+D16</f>
        <v>141970</v>
      </c>
      <c r="E26" s="344">
        <f>E12+E14+E15</f>
        <v>30460</v>
      </c>
      <c r="F26" s="344">
        <f>F11+F13+F14+F16</f>
        <v>45820</v>
      </c>
      <c r="G26" s="344">
        <f>G14</f>
        <v>5065</v>
      </c>
      <c r="H26" s="344">
        <f>H14+H15</f>
        <v>73150</v>
      </c>
      <c r="I26" s="345" t="s">
        <v>111</v>
      </c>
      <c r="J26" s="344">
        <f>J11+J13+J14+J15</f>
        <v>118430</v>
      </c>
      <c r="K26" s="345" t="s">
        <v>111</v>
      </c>
      <c r="L26" s="346" t="s">
        <v>454</v>
      </c>
      <c r="M26" s="344">
        <f>M11+M14+M16</f>
        <v>42420</v>
      </c>
      <c r="N26" s="344">
        <f>N11+N16</f>
        <v>20850</v>
      </c>
      <c r="O26" s="345" t="s">
        <v>111</v>
      </c>
      <c r="P26" s="345" t="s">
        <v>111</v>
      </c>
      <c r="Q26" s="344">
        <f>Q14</f>
        <v>16560</v>
      </c>
      <c r="R26" s="345" t="s">
        <v>111</v>
      </c>
      <c r="S26" s="345" t="s">
        <v>111</v>
      </c>
      <c r="T26" s="347">
        <f>T6+T7+T8+T9+T10+T11+T12+T13+T14+T15+T16+T19</f>
        <v>988465</v>
      </c>
    </row>
    <row r="27" spans="1:20" ht="23.25" x14ac:dyDescent="0.5">
      <c r="A27" s="318" t="s">
        <v>407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 t="s">
        <v>407</v>
      </c>
      <c r="M27" s="318"/>
      <c r="N27" s="318"/>
      <c r="O27" s="318"/>
      <c r="P27" s="318"/>
      <c r="Q27" s="318"/>
      <c r="R27" s="318"/>
      <c r="S27" s="318"/>
      <c r="T27" s="319"/>
    </row>
    <row r="28" spans="1:20" ht="23.25" x14ac:dyDescent="0.5">
      <c r="A28" s="318" t="s">
        <v>408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 t="s">
        <v>408</v>
      </c>
      <c r="M28" s="318"/>
      <c r="N28" s="318"/>
      <c r="O28" s="318"/>
      <c r="P28" s="318"/>
      <c r="Q28" s="318"/>
      <c r="R28" s="318"/>
      <c r="S28" s="318"/>
      <c r="T28" s="319"/>
    </row>
    <row r="29" spans="1:20" ht="23.25" x14ac:dyDescent="0.5">
      <c r="A29" s="321" t="s">
        <v>455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 t="s">
        <v>455</v>
      </c>
      <c r="M29" s="321"/>
      <c r="N29" s="321"/>
      <c r="O29" s="321"/>
      <c r="P29" s="321"/>
      <c r="Q29" s="321"/>
      <c r="R29" s="321"/>
      <c r="S29" s="321"/>
      <c r="T29" s="322"/>
    </row>
    <row r="30" spans="1:20" ht="23.25" x14ac:dyDescent="0.5">
      <c r="A30" s="323" t="s">
        <v>411</v>
      </c>
      <c r="B30" s="324" t="s">
        <v>412</v>
      </c>
      <c r="C30" s="325"/>
      <c r="D30" s="326"/>
      <c r="E30" s="327" t="s">
        <v>413</v>
      </c>
      <c r="F30" s="324" t="s">
        <v>414</v>
      </c>
      <c r="G30" s="326"/>
      <c r="H30" s="328" t="s">
        <v>415</v>
      </c>
      <c r="I30" s="329"/>
      <c r="J30" s="328" t="s">
        <v>416</v>
      </c>
      <c r="K30" s="329"/>
      <c r="L30" s="323" t="s">
        <v>411</v>
      </c>
      <c r="M30" s="327" t="s">
        <v>417</v>
      </c>
      <c r="N30" s="328" t="s">
        <v>418</v>
      </c>
      <c r="O30" s="330"/>
      <c r="P30" s="329"/>
      <c r="Q30" s="331" t="s">
        <v>419</v>
      </c>
      <c r="R30" s="327" t="s">
        <v>196</v>
      </c>
      <c r="S30" s="332" t="s">
        <v>420</v>
      </c>
      <c r="T30" s="333" t="s">
        <v>80</v>
      </c>
    </row>
    <row r="31" spans="1:20" ht="23.25" x14ac:dyDescent="0.5">
      <c r="A31" s="334" t="s">
        <v>421</v>
      </c>
      <c r="B31" s="327" t="s">
        <v>422</v>
      </c>
      <c r="C31" s="327" t="s">
        <v>423</v>
      </c>
      <c r="D31" s="327" t="s">
        <v>424</v>
      </c>
      <c r="E31" s="327" t="s">
        <v>422</v>
      </c>
      <c r="F31" s="327" t="s">
        <v>422</v>
      </c>
      <c r="G31" s="327" t="s">
        <v>425</v>
      </c>
      <c r="H31" s="327" t="s">
        <v>422</v>
      </c>
      <c r="I31" s="327" t="s">
        <v>426</v>
      </c>
      <c r="J31" s="327" t="s">
        <v>422</v>
      </c>
      <c r="K31" s="327" t="s">
        <v>427</v>
      </c>
      <c r="L31" s="334" t="s">
        <v>421</v>
      </c>
      <c r="M31" s="327" t="s">
        <v>422</v>
      </c>
      <c r="N31" s="327" t="s">
        <v>422</v>
      </c>
      <c r="O31" s="327" t="s">
        <v>428</v>
      </c>
      <c r="P31" s="327" t="s">
        <v>429</v>
      </c>
      <c r="Q31" s="327" t="s">
        <v>419</v>
      </c>
      <c r="R31" s="327" t="s">
        <v>196</v>
      </c>
      <c r="S31" s="335" t="s">
        <v>430</v>
      </c>
      <c r="T31" s="336"/>
    </row>
    <row r="32" spans="1:20" ht="23.25" x14ac:dyDescent="0.5">
      <c r="A32" s="343" t="s">
        <v>456</v>
      </c>
      <c r="B32" s="344">
        <v>456280</v>
      </c>
      <c r="C32" s="342">
        <v>37460</v>
      </c>
      <c r="D32" s="342">
        <v>141970</v>
      </c>
      <c r="E32" s="342">
        <v>30460</v>
      </c>
      <c r="F32" s="342">
        <v>45820</v>
      </c>
      <c r="G32" s="342">
        <v>5065</v>
      </c>
      <c r="H32" s="342">
        <v>73150</v>
      </c>
      <c r="I32" s="342"/>
      <c r="J32" s="342">
        <v>118430</v>
      </c>
      <c r="K32" s="338"/>
      <c r="L32" s="343" t="s">
        <v>456</v>
      </c>
      <c r="M32" s="338">
        <v>42420</v>
      </c>
      <c r="N32" s="338">
        <v>20850</v>
      </c>
      <c r="O32" s="338"/>
      <c r="P32" s="338"/>
      <c r="Q32" s="338">
        <v>16560</v>
      </c>
      <c r="R32" s="338"/>
      <c r="S32" s="339"/>
      <c r="T32" s="340">
        <f>B32+C32+D32+E32+F32+G32+H32+J32+M32+N32+Q32</f>
        <v>988465</v>
      </c>
    </row>
    <row r="33" spans="1:20" ht="23.25" x14ac:dyDescent="0.5">
      <c r="A33" s="337" t="s">
        <v>457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7" t="s">
        <v>457</v>
      </c>
      <c r="M33" s="338"/>
      <c r="N33" s="338"/>
      <c r="O33" s="338"/>
      <c r="P33" s="338"/>
      <c r="Q33" s="338"/>
      <c r="R33" s="338"/>
      <c r="S33" s="339"/>
      <c r="T33" s="340"/>
    </row>
    <row r="34" spans="1:20" ht="23.25" x14ac:dyDescent="0.5">
      <c r="A34" s="337" t="s">
        <v>458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7" t="s">
        <v>458</v>
      </c>
      <c r="M34" s="338"/>
      <c r="N34" s="338"/>
      <c r="O34" s="338"/>
      <c r="P34" s="338"/>
      <c r="Q34" s="338"/>
      <c r="R34" s="338"/>
      <c r="S34" s="339"/>
      <c r="T34" s="340"/>
    </row>
    <row r="35" spans="1:20" ht="23.25" x14ac:dyDescent="0.5">
      <c r="A35" s="337" t="s">
        <v>459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7" t="s">
        <v>459</v>
      </c>
      <c r="M35" s="338"/>
      <c r="N35" s="338"/>
      <c r="O35" s="338"/>
      <c r="P35" s="338"/>
      <c r="Q35" s="338"/>
      <c r="R35" s="338"/>
      <c r="S35" s="339"/>
      <c r="T35" s="340"/>
    </row>
    <row r="36" spans="1:20" ht="23.25" x14ac:dyDescent="0.5">
      <c r="A36" s="341" t="s">
        <v>460</v>
      </c>
      <c r="B36" s="338">
        <v>3215</v>
      </c>
      <c r="C36" s="338"/>
      <c r="D36" s="338"/>
      <c r="E36" s="338"/>
      <c r="F36" s="338"/>
      <c r="G36" s="338"/>
      <c r="H36" s="338"/>
      <c r="I36" s="338"/>
      <c r="J36" s="338"/>
      <c r="K36" s="338"/>
      <c r="L36" s="341" t="s">
        <v>460</v>
      </c>
      <c r="M36" s="338"/>
      <c r="N36" s="338"/>
      <c r="O36" s="338"/>
      <c r="P36" s="338"/>
      <c r="Q36" s="338"/>
      <c r="R36" s="338"/>
      <c r="S36" s="339"/>
      <c r="T36" s="340">
        <v>3215</v>
      </c>
    </row>
    <row r="37" spans="1:20" ht="23.25" x14ac:dyDescent="0.5">
      <c r="A37" s="341" t="s">
        <v>461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2"/>
      <c r="L37" s="341" t="s">
        <v>461</v>
      </c>
      <c r="M37" s="342"/>
      <c r="N37" s="342"/>
      <c r="O37" s="342"/>
      <c r="P37" s="342"/>
      <c r="Q37" s="342"/>
      <c r="R37" s="342"/>
      <c r="S37" s="339"/>
      <c r="T37" s="340"/>
    </row>
    <row r="38" spans="1:20" ht="23.25" x14ac:dyDescent="0.5">
      <c r="A38" s="341" t="s">
        <v>462</v>
      </c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1" t="s">
        <v>462</v>
      </c>
      <c r="M38" s="342"/>
      <c r="N38" s="342"/>
      <c r="O38" s="342"/>
      <c r="P38" s="342"/>
      <c r="Q38" s="342"/>
      <c r="R38" s="342"/>
      <c r="S38" s="339"/>
      <c r="T38" s="340"/>
    </row>
    <row r="39" spans="1:20" ht="23.25" x14ac:dyDescent="0.5">
      <c r="A39" s="341" t="s">
        <v>463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1" t="s">
        <v>463</v>
      </c>
      <c r="M39" s="342"/>
      <c r="N39" s="342"/>
      <c r="O39" s="342"/>
      <c r="P39" s="342"/>
      <c r="Q39" s="342"/>
      <c r="R39" s="342">
        <v>5500</v>
      </c>
      <c r="S39" s="339"/>
      <c r="T39" s="340">
        <v>5500</v>
      </c>
    </row>
    <row r="40" spans="1:20" ht="23.25" x14ac:dyDescent="0.5">
      <c r="A40" s="341" t="s">
        <v>464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1" t="s">
        <v>464</v>
      </c>
      <c r="M40" s="342"/>
      <c r="N40" s="342"/>
      <c r="O40" s="342"/>
      <c r="P40" s="342"/>
      <c r="Q40" s="342"/>
      <c r="R40" s="342"/>
      <c r="S40" s="339"/>
      <c r="T40" s="340"/>
    </row>
    <row r="41" spans="1:20" ht="23.25" x14ac:dyDescent="0.5">
      <c r="A41" s="341" t="s">
        <v>465</v>
      </c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1" t="s">
        <v>466</v>
      </c>
      <c r="M41" s="342"/>
      <c r="N41" s="342"/>
      <c r="O41" s="342"/>
      <c r="P41" s="342"/>
      <c r="Q41" s="342"/>
      <c r="R41" s="342"/>
      <c r="S41" s="339"/>
      <c r="T41" s="340"/>
    </row>
    <row r="42" spans="1:20" ht="23.25" x14ac:dyDescent="0.5">
      <c r="A42" s="341" t="s">
        <v>467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1" t="s">
        <v>467</v>
      </c>
      <c r="M42" s="342"/>
      <c r="N42" s="342"/>
      <c r="O42" s="342"/>
      <c r="P42" s="342"/>
      <c r="Q42" s="342"/>
      <c r="R42" s="342"/>
      <c r="S42" s="339"/>
      <c r="T42" s="340"/>
    </row>
    <row r="43" spans="1:20" ht="23.25" x14ac:dyDescent="0.5">
      <c r="A43" s="341" t="s">
        <v>468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1" t="s">
        <v>468</v>
      </c>
      <c r="M43" s="342"/>
      <c r="N43" s="342"/>
      <c r="O43" s="342"/>
      <c r="P43" s="342"/>
      <c r="Q43" s="342"/>
      <c r="R43" s="342"/>
      <c r="S43" s="339"/>
      <c r="T43" s="340"/>
    </row>
    <row r="44" spans="1:20" ht="23.25" x14ac:dyDescent="0.5">
      <c r="A44" s="341" t="s">
        <v>469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1" t="s">
        <v>469</v>
      </c>
      <c r="M44" s="342"/>
      <c r="N44" s="342"/>
      <c r="O44" s="342"/>
      <c r="P44" s="342"/>
      <c r="Q44" s="342"/>
      <c r="R44" s="342"/>
      <c r="S44" s="339"/>
      <c r="T44" s="340"/>
    </row>
    <row r="45" spans="1:20" ht="23.25" x14ac:dyDescent="0.5">
      <c r="A45" s="341" t="s">
        <v>470</v>
      </c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1" t="s">
        <v>470</v>
      </c>
      <c r="M45" s="342"/>
      <c r="N45" s="342"/>
      <c r="O45" s="342"/>
      <c r="P45" s="342"/>
      <c r="Q45" s="342"/>
      <c r="R45" s="342"/>
      <c r="S45" s="339"/>
      <c r="T45" s="340"/>
    </row>
    <row r="46" spans="1:20" ht="23.25" x14ac:dyDescent="0.5">
      <c r="A46" s="341" t="s">
        <v>471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1" t="s">
        <v>471</v>
      </c>
      <c r="M46" s="342"/>
      <c r="N46" s="342"/>
      <c r="O46" s="342"/>
      <c r="P46" s="342"/>
      <c r="Q46" s="342"/>
      <c r="R46" s="342"/>
      <c r="S46" s="339"/>
      <c r="T46" s="340"/>
    </row>
    <row r="47" spans="1:20" ht="23.25" x14ac:dyDescent="0.5">
      <c r="A47" s="343" t="s">
        <v>454</v>
      </c>
      <c r="B47" s="344">
        <f>SUM(B32:B46)</f>
        <v>459495</v>
      </c>
      <c r="C47" s="344">
        <f t="shared" ref="C47:H47" si="0">C32</f>
        <v>37460</v>
      </c>
      <c r="D47" s="344">
        <f t="shared" si="0"/>
        <v>141970</v>
      </c>
      <c r="E47" s="344">
        <f t="shared" si="0"/>
        <v>30460</v>
      </c>
      <c r="F47" s="344">
        <f t="shared" si="0"/>
        <v>45820</v>
      </c>
      <c r="G47" s="344">
        <f t="shared" si="0"/>
        <v>5065</v>
      </c>
      <c r="H47" s="344">
        <f t="shared" si="0"/>
        <v>73150</v>
      </c>
      <c r="I47" s="345" t="s">
        <v>111</v>
      </c>
      <c r="J47" s="344">
        <f>J32</f>
        <v>118430</v>
      </c>
      <c r="K47" s="345" t="s">
        <v>111</v>
      </c>
      <c r="L47" s="343" t="s">
        <v>454</v>
      </c>
      <c r="M47" s="344">
        <f>M32</f>
        <v>42420</v>
      </c>
      <c r="N47" s="344">
        <f>N32</f>
        <v>20850</v>
      </c>
      <c r="O47" s="345" t="s">
        <v>111</v>
      </c>
      <c r="P47" s="345" t="s">
        <v>111</v>
      </c>
      <c r="Q47" s="344">
        <f>Q32</f>
        <v>16560</v>
      </c>
      <c r="R47" s="344">
        <f>R39</f>
        <v>5500</v>
      </c>
      <c r="S47" s="348" t="s">
        <v>111</v>
      </c>
      <c r="T47" s="347">
        <f>T32+T36+T39</f>
        <v>997180</v>
      </c>
    </row>
    <row r="48" spans="1:20" ht="23.25" x14ac:dyDescent="0.5">
      <c r="A48" s="343" t="s">
        <v>472</v>
      </c>
      <c r="B48" s="344">
        <v>459495</v>
      </c>
      <c r="C48" s="344">
        <v>37460</v>
      </c>
      <c r="D48" s="344">
        <v>141970</v>
      </c>
      <c r="E48" s="344">
        <v>30460</v>
      </c>
      <c r="F48" s="344">
        <v>45820</v>
      </c>
      <c r="G48" s="344">
        <v>5065</v>
      </c>
      <c r="H48" s="344">
        <v>73150</v>
      </c>
      <c r="I48" s="345" t="s">
        <v>111</v>
      </c>
      <c r="J48" s="344">
        <v>118430</v>
      </c>
      <c r="K48" s="345" t="s">
        <v>111</v>
      </c>
      <c r="L48" s="343" t="s">
        <v>472</v>
      </c>
      <c r="M48" s="344">
        <v>42420</v>
      </c>
      <c r="N48" s="344">
        <v>20850</v>
      </c>
      <c r="O48" s="345" t="s">
        <v>111</v>
      </c>
      <c r="P48" s="345" t="s">
        <v>111</v>
      </c>
      <c r="Q48" s="344">
        <v>16560</v>
      </c>
      <c r="R48" s="344">
        <v>5500</v>
      </c>
      <c r="S48" s="348" t="s">
        <v>111</v>
      </c>
      <c r="T48" s="347">
        <f>B48+C48+D48+E48+F48+G48+H48+J48+M48+N48+Q48+R48</f>
        <v>997180</v>
      </c>
    </row>
    <row r="49" spans="1:20" ht="20.25" x14ac:dyDescent="0.3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</row>
    <row r="50" spans="1:20" ht="20.25" x14ac:dyDescent="0.3">
      <c r="A50" s="349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</row>
  </sheetData>
  <mergeCells count="24">
    <mergeCell ref="B30:D30"/>
    <mergeCell ref="F30:G30"/>
    <mergeCell ref="H30:I30"/>
    <mergeCell ref="J30:K30"/>
    <mergeCell ref="N30:P30"/>
    <mergeCell ref="T30:T31"/>
    <mergeCell ref="A27:K27"/>
    <mergeCell ref="L27:S27"/>
    <mergeCell ref="A28:K28"/>
    <mergeCell ref="L28:S28"/>
    <mergeCell ref="A29:K29"/>
    <mergeCell ref="L29:S29"/>
    <mergeCell ref="B4:D4"/>
    <mergeCell ref="F4:G4"/>
    <mergeCell ref="H4:I4"/>
    <mergeCell ref="J4:K4"/>
    <mergeCell ref="N4:P4"/>
    <mergeCell ref="T4:T5"/>
    <mergeCell ref="A1:K1"/>
    <mergeCell ref="L1:S1"/>
    <mergeCell ref="A2:K2"/>
    <mergeCell ref="L2:S2"/>
    <mergeCell ref="A3:K3"/>
    <mergeCell ref="L3:S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workbookViewId="0">
      <selection activeCell="I26" sqref="I26"/>
    </sheetView>
  </sheetViews>
  <sheetFormatPr defaultRowHeight="14.25" x14ac:dyDescent="0.2"/>
  <cols>
    <col min="1" max="1" width="29.5" customWidth="1"/>
    <col min="2" max="2" width="9.5" bestFit="1" customWidth="1"/>
    <col min="12" max="12" width="29.375" customWidth="1"/>
    <col min="13" max="13" width="10.25" customWidth="1"/>
    <col min="14" max="15" width="9.25" customWidth="1"/>
    <col min="16" max="16" width="9.375" customWidth="1"/>
    <col min="17" max="17" width="9.125" customWidth="1"/>
    <col min="18" max="18" width="9.375" customWidth="1"/>
    <col min="19" max="19" width="9.875" customWidth="1"/>
    <col min="20" max="20" width="11.125" customWidth="1"/>
  </cols>
  <sheetData>
    <row r="2" spans="1:20" ht="18.75" x14ac:dyDescent="0.3">
      <c r="A2" s="350" t="s">
        <v>407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 t="s">
        <v>407</v>
      </c>
      <c r="M2" s="350"/>
      <c r="N2" s="350"/>
      <c r="O2" s="350"/>
      <c r="P2" s="350"/>
      <c r="Q2" s="350"/>
      <c r="R2" s="350"/>
      <c r="S2" s="350"/>
      <c r="T2" s="351"/>
    </row>
    <row r="3" spans="1:20" ht="18.75" x14ac:dyDescent="0.3">
      <c r="A3" s="350" t="s">
        <v>473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 t="s">
        <v>473</v>
      </c>
      <c r="M3" s="350"/>
      <c r="N3" s="350"/>
      <c r="O3" s="350"/>
      <c r="P3" s="350"/>
      <c r="Q3" s="350"/>
      <c r="R3" s="350"/>
      <c r="S3" s="350"/>
      <c r="T3" s="351"/>
    </row>
    <row r="4" spans="1:20" ht="18.75" x14ac:dyDescent="0.3">
      <c r="A4" s="352" t="s">
        <v>455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 t="s">
        <v>455</v>
      </c>
      <c r="M4" s="352"/>
      <c r="N4" s="352"/>
      <c r="O4" s="352"/>
      <c r="P4" s="352"/>
      <c r="Q4" s="352"/>
      <c r="R4" s="352"/>
      <c r="S4" s="352"/>
      <c r="T4" s="351"/>
    </row>
    <row r="5" spans="1:20" ht="18.75" x14ac:dyDescent="0.3">
      <c r="A5" s="353" t="s">
        <v>411</v>
      </c>
      <c r="B5" s="354" t="s">
        <v>412</v>
      </c>
      <c r="C5" s="355"/>
      <c r="D5" s="356"/>
      <c r="E5" s="357" t="s">
        <v>413</v>
      </c>
      <c r="F5" s="354" t="s">
        <v>414</v>
      </c>
      <c r="G5" s="356"/>
      <c r="H5" s="358" t="s">
        <v>415</v>
      </c>
      <c r="I5" s="359"/>
      <c r="J5" s="358" t="s">
        <v>416</v>
      </c>
      <c r="K5" s="359"/>
      <c r="L5" s="353" t="s">
        <v>411</v>
      </c>
      <c r="M5" s="357" t="s">
        <v>417</v>
      </c>
      <c r="N5" s="358" t="s">
        <v>418</v>
      </c>
      <c r="O5" s="360"/>
      <c r="P5" s="359"/>
      <c r="Q5" s="361" t="s">
        <v>419</v>
      </c>
      <c r="R5" s="357" t="s">
        <v>196</v>
      </c>
      <c r="S5" s="362" t="s">
        <v>420</v>
      </c>
      <c r="T5" s="363" t="s">
        <v>80</v>
      </c>
    </row>
    <row r="6" spans="1:20" ht="18.75" x14ac:dyDescent="0.3">
      <c r="A6" s="364" t="s">
        <v>421</v>
      </c>
      <c r="B6" s="357" t="s">
        <v>422</v>
      </c>
      <c r="C6" s="357" t="s">
        <v>423</v>
      </c>
      <c r="D6" s="357" t="s">
        <v>424</v>
      </c>
      <c r="E6" s="357" t="s">
        <v>422</v>
      </c>
      <c r="F6" s="357" t="s">
        <v>422</v>
      </c>
      <c r="G6" s="357" t="s">
        <v>425</v>
      </c>
      <c r="H6" s="357" t="s">
        <v>422</v>
      </c>
      <c r="I6" s="357" t="s">
        <v>426</v>
      </c>
      <c r="J6" s="357" t="s">
        <v>422</v>
      </c>
      <c r="K6" s="357" t="s">
        <v>427</v>
      </c>
      <c r="L6" s="364" t="s">
        <v>421</v>
      </c>
      <c r="M6" s="357" t="s">
        <v>422</v>
      </c>
      <c r="N6" s="357" t="s">
        <v>422</v>
      </c>
      <c r="O6" s="357" t="s">
        <v>428</v>
      </c>
      <c r="P6" s="357" t="s">
        <v>429</v>
      </c>
      <c r="Q6" s="357" t="s">
        <v>419</v>
      </c>
      <c r="R6" s="357" t="s">
        <v>196</v>
      </c>
      <c r="S6" s="365" t="s">
        <v>430</v>
      </c>
      <c r="T6" s="366"/>
    </row>
    <row r="7" spans="1:20" ht="15.75" x14ac:dyDescent="0.25">
      <c r="A7" s="367" t="s">
        <v>431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7" t="s">
        <v>431</v>
      </c>
      <c r="M7" s="369"/>
      <c r="N7" s="369"/>
      <c r="O7" s="369"/>
      <c r="P7" s="369"/>
      <c r="Q7" s="369"/>
      <c r="R7" s="369"/>
      <c r="S7" s="369"/>
      <c r="T7" s="369"/>
    </row>
    <row r="8" spans="1:20" ht="15.75" x14ac:dyDescent="0.25">
      <c r="A8" s="367" t="s">
        <v>432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7" t="s">
        <v>432</v>
      </c>
      <c r="M8" s="369"/>
      <c r="N8" s="369"/>
      <c r="O8" s="369"/>
      <c r="P8" s="369"/>
      <c r="Q8" s="369"/>
      <c r="R8" s="369"/>
      <c r="S8" s="369"/>
      <c r="T8" s="369"/>
    </row>
    <row r="9" spans="1:20" ht="15.75" x14ac:dyDescent="0.25">
      <c r="A9" s="367" t="s">
        <v>433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7" t="s">
        <v>433</v>
      </c>
      <c r="M9" s="369"/>
      <c r="N9" s="369"/>
      <c r="O9" s="369"/>
      <c r="P9" s="369"/>
      <c r="Q9" s="369"/>
      <c r="R9" s="369"/>
      <c r="S9" s="369"/>
      <c r="T9" s="369"/>
    </row>
    <row r="10" spans="1:20" ht="15.75" x14ac:dyDescent="0.25">
      <c r="A10" s="367" t="s">
        <v>434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7" t="s">
        <v>434</v>
      </c>
      <c r="M10" s="369"/>
      <c r="N10" s="369"/>
      <c r="O10" s="369"/>
      <c r="P10" s="369"/>
      <c r="Q10" s="369"/>
      <c r="R10" s="369"/>
      <c r="S10" s="369"/>
      <c r="T10" s="369"/>
    </row>
    <row r="11" spans="1:20" ht="15.75" x14ac:dyDescent="0.25">
      <c r="A11" s="367" t="s">
        <v>436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7" t="s">
        <v>436</v>
      </c>
      <c r="M11" s="369"/>
      <c r="N11" s="369"/>
      <c r="O11" s="370"/>
      <c r="P11" s="369"/>
      <c r="Q11" s="369"/>
      <c r="R11" s="369"/>
      <c r="S11" s="369"/>
      <c r="T11" s="369"/>
    </row>
    <row r="12" spans="1:20" ht="15.75" x14ac:dyDescent="0.25">
      <c r="A12" s="371" t="s">
        <v>474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1" t="s">
        <v>474</v>
      </c>
      <c r="M12" s="369"/>
      <c r="N12" s="369"/>
      <c r="O12" s="369"/>
      <c r="P12" s="369"/>
      <c r="Q12" s="369"/>
      <c r="R12" s="369"/>
      <c r="S12" s="369"/>
      <c r="T12" s="369"/>
    </row>
    <row r="13" spans="1:20" ht="15.75" x14ac:dyDescent="0.25">
      <c r="A13" s="371" t="s">
        <v>475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1" t="s">
        <v>475</v>
      </c>
      <c r="M13" s="369"/>
      <c r="N13" s="369"/>
      <c r="O13" s="369"/>
      <c r="P13" s="369"/>
      <c r="Q13" s="369"/>
      <c r="R13" s="369"/>
      <c r="S13" s="369"/>
      <c r="T13" s="369"/>
    </row>
    <row r="14" spans="1:20" ht="15.75" x14ac:dyDescent="0.25">
      <c r="A14" s="371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1"/>
      <c r="M14" s="369"/>
      <c r="N14" s="369"/>
      <c r="O14" s="369"/>
      <c r="P14" s="369"/>
      <c r="Q14" s="369"/>
      <c r="R14" s="369"/>
      <c r="S14" s="369"/>
      <c r="T14" s="369"/>
    </row>
    <row r="15" spans="1:20" ht="15.75" x14ac:dyDescent="0.25">
      <c r="A15" s="371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3"/>
      <c r="M15" s="369"/>
      <c r="N15" s="369"/>
      <c r="O15" s="369"/>
      <c r="P15" s="369"/>
      <c r="Q15" s="369"/>
      <c r="R15" s="369"/>
      <c r="S15" s="369"/>
      <c r="T15" s="369"/>
    </row>
    <row r="16" spans="1:20" ht="15.75" x14ac:dyDescent="0.25">
      <c r="A16" s="371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3"/>
      <c r="M16" s="369"/>
      <c r="N16" s="369"/>
      <c r="O16" s="369"/>
      <c r="P16" s="369"/>
      <c r="Q16" s="369"/>
      <c r="R16" s="369"/>
      <c r="S16" s="369"/>
      <c r="T16" s="369"/>
    </row>
    <row r="17" spans="1:20" ht="15.75" x14ac:dyDescent="0.25">
      <c r="A17" s="371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3"/>
      <c r="M17" s="369"/>
      <c r="N17" s="369"/>
      <c r="O17" s="369"/>
      <c r="P17" s="369"/>
      <c r="Q17" s="369"/>
      <c r="R17" s="369"/>
      <c r="S17" s="369"/>
      <c r="T17" s="369"/>
    </row>
    <row r="18" spans="1:20" ht="15.75" x14ac:dyDescent="0.25">
      <c r="A18" s="371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3"/>
      <c r="M18" s="369"/>
      <c r="N18" s="369"/>
      <c r="O18" s="369"/>
      <c r="P18" s="369"/>
      <c r="Q18" s="369"/>
      <c r="R18" s="369"/>
      <c r="S18" s="369"/>
      <c r="T18" s="369"/>
    </row>
    <row r="19" spans="1:20" ht="15.75" x14ac:dyDescent="0.25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3"/>
      <c r="M19" s="369"/>
      <c r="N19" s="369"/>
      <c r="O19" s="369"/>
      <c r="P19" s="369"/>
      <c r="Q19" s="369"/>
      <c r="R19" s="369"/>
      <c r="S19" s="369"/>
      <c r="T19" s="369"/>
    </row>
    <row r="20" spans="1:20" ht="15.75" x14ac:dyDescent="0.25">
      <c r="A20" s="374" t="s">
        <v>454</v>
      </c>
      <c r="B20" s="368" t="s">
        <v>111</v>
      </c>
      <c r="C20" s="368" t="s">
        <v>111</v>
      </c>
      <c r="D20" s="368" t="s">
        <v>111</v>
      </c>
      <c r="E20" s="368" t="s">
        <v>111</v>
      </c>
      <c r="F20" s="368" t="s">
        <v>111</v>
      </c>
      <c r="G20" s="368" t="s">
        <v>111</v>
      </c>
      <c r="H20" s="368" t="s">
        <v>111</v>
      </c>
      <c r="I20" s="368" t="s">
        <v>111</v>
      </c>
      <c r="J20" s="368" t="s">
        <v>111</v>
      </c>
      <c r="K20" s="368" t="s">
        <v>111</v>
      </c>
      <c r="L20" s="374" t="s">
        <v>454</v>
      </c>
      <c r="M20" s="368" t="s">
        <v>111</v>
      </c>
      <c r="N20" s="368" t="s">
        <v>111</v>
      </c>
      <c r="O20" s="368" t="s">
        <v>111</v>
      </c>
      <c r="P20" s="368" t="s">
        <v>111</v>
      </c>
      <c r="Q20" s="368" t="s">
        <v>111</v>
      </c>
      <c r="R20" s="368" t="s">
        <v>111</v>
      </c>
      <c r="S20" s="368" t="s">
        <v>111</v>
      </c>
      <c r="T20" s="370" t="s">
        <v>111</v>
      </c>
    </row>
    <row r="21" spans="1:20" ht="15.75" x14ac:dyDescent="0.25">
      <c r="A21" s="374" t="s">
        <v>472</v>
      </c>
      <c r="B21" s="368" t="s">
        <v>111</v>
      </c>
      <c r="C21" s="368" t="s">
        <v>111</v>
      </c>
      <c r="D21" s="368" t="s">
        <v>111</v>
      </c>
      <c r="E21" s="368" t="s">
        <v>111</v>
      </c>
      <c r="F21" s="368" t="s">
        <v>111</v>
      </c>
      <c r="G21" s="368" t="s">
        <v>111</v>
      </c>
      <c r="H21" s="368" t="s">
        <v>111</v>
      </c>
      <c r="I21" s="368" t="s">
        <v>111</v>
      </c>
      <c r="J21" s="368" t="s">
        <v>111</v>
      </c>
      <c r="K21" s="368" t="s">
        <v>111</v>
      </c>
      <c r="L21" s="374" t="s">
        <v>472</v>
      </c>
      <c r="M21" s="368" t="s">
        <v>111</v>
      </c>
      <c r="N21" s="368" t="s">
        <v>111</v>
      </c>
      <c r="O21" s="368" t="s">
        <v>111</v>
      </c>
      <c r="P21" s="368" t="s">
        <v>111</v>
      </c>
      <c r="Q21" s="368" t="s">
        <v>111</v>
      </c>
      <c r="R21" s="368" t="s">
        <v>111</v>
      </c>
      <c r="S21" s="368" t="s">
        <v>111</v>
      </c>
      <c r="T21" s="370" t="s">
        <v>111</v>
      </c>
    </row>
    <row r="22" spans="1:20" ht="15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</row>
  </sheetData>
  <mergeCells count="12">
    <mergeCell ref="H5:I5"/>
    <mergeCell ref="J5:K5"/>
    <mergeCell ref="N5:P5"/>
    <mergeCell ref="T5:T6"/>
    <mergeCell ref="A4:K4"/>
    <mergeCell ref="L4:S4"/>
    <mergeCell ref="B5:D5"/>
    <mergeCell ref="F5:G5"/>
    <mergeCell ref="A2:K2"/>
    <mergeCell ref="L2:S2"/>
    <mergeCell ref="A3:K3"/>
    <mergeCell ref="L3:S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opLeftCell="A52" workbookViewId="0">
      <selection activeCell="E72" sqref="E72"/>
    </sheetView>
  </sheetViews>
  <sheetFormatPr defaultRowHeight="14.25" x14ac:dyDescent="0.2"/>
  <cols>
    <col min="1" max="1" width="31" customWidth="1"/>
    <col min="2" max="2" width="10.25" customWidth="1"/>
    <col min="4" max="4" width="8.375" customWidth="1"/>
    <col min="5" max="5" width="8.75" customWidth="1"/>
    <col min="6" max="6" width="8.625" customWidth="1"/>
    <col min="7" max="7" width="8.5" customWidth="1"/>
    <col min="10" max="10" width="10.625" customWidth="1"/>
    <col min="11" max="11" width="9" customWidth="1"/>
    <col min="12" max="12" width="29" customWidth="1"/>
    <col min="13" max="13" width="9.375" customWidth="1"/>
    <col min="14" max="14" width="9.875" customWidth="1"/>
    <col min="15" max="15" width="9" customWidth="1"/>
    <col min="16" max="16" width="9.25" customWidth="1"/>
    <col min="17" max="17" width="9.875" customWidth="1"/>
    <col min="18" max="18" width="10.25" customWidth="1"/>
    <col min="19" max="19" width="11.625" customWidth="1"/>
    <col min="20" max="20" width="11.5" customWidth="1"/>
  </cols>
  <sheetData>
    <row r="2" spans="1:20" ht="18.75" x14ac:dyDescent="0.3">
      <c r="A2" s="350" t="s">
        <v>407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 t="s">
        <v>407</v>
      </c>
      <c r="M2" s="350"/>
      <c r="N2" s="350"/>
      <c r="O2" s="350"/>
      <c r="P2" s="350"/>
      <c r="Q2" s="350"/>
      <c r="R2" s="350"/>
      <c r="S2" s="350"/>
    </row>
    <row r="3" spans="1:20" ht="18.75" x14ac:dyDescent="0.3">
      <c r="A3" s="350" t="s">
        <v>476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 t="s">
        <v>476</v>
      </c>
      <c r="M3" s="350"/>
      <c r="N3" s="350"/>
      <c r="O3" s="350"/>
      <c r="P3" s="350"/>
      <c r="Q3" s="350"/>
      <c r="R3" s="350"/>
      <c r="S3" s="350"/>
    </row>
    <row r="4" spans="1:20" ht="18.75" x14ac:dyDescent="0.3">
      <c r="A4" s="352" t="s">
        <v>409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 t="s">
        <v>410</v>
      </c>
      <c r="M4" s="352"/>
      <c r="N4" s="352"/>
      <c r="O4" s="352"/>
      <c r="P4" s="352"/>
      <c r="Q4" s="352"/>
      <c r="R4" s="352"/>
      <c r="S4" s="352"/>
    </row>
    <row r="5" spans="1:20" ht="18.75" x14ac:dyDescent="0.3">
      <c r="A5" s="353" t="s">
        <v>411</v>
      </c>
      <c r="B5" s="354" t="s">
        <v>412</v>
      </c>
      <c r="C5" s="355"/>
      <c r="D5" s="356"/>
      <c r="E5" s="357" t="s">
        <v>413</v>
      </c>
      <c r="F5" s="354" t="s">
        <v>414</v>
      </c>
      <c r="G5" s="356"/>
      <c r="H5" s="358" t="s">
        <v>415</v>
      </c>
      <c r="I5" s="359"/>
      <c r="J5" s="358" t="s">
        <v>416</v>
      </c>
      <c r="K5" s="359"/>
      <c r="L5" s="353" t="s">
        <v>411</v>
      </c>
      <c r="M5" s="357" t="s">
        <v>417</v>
      </c>
      <c r="N5" s="358" t="s">
        <v>418</v>
      </c>
      <c r="O5" s="360"/>
      <c r="P5" s="359"/>
      <c r="Q5" s="361" t="s">
        <v>419</v>
      </c>
      <c r="R5" s="357" t="s">
        <v>196</v>
      </c>
      <c r="S5" s="379" t="s">
        <v>420</v>
      </c>
      <c r="T5" s="363" t="s">
        <v>80</v>
      </c>
    </row>
    <row r="6" spans="1:20" ht="18.75" x14ac:dyDescent="0.3">
      <c r="A6" s="364" t="s">
        <v>421</v>
      </c>
      <c r="B6" s="357" t="s">
        <v>422</v>
      </c>
      <c r="C6" s="357" t="s">
        <v>423</v>
      </c>
      <c r="D6" s="357" t="s">
        <v>424</v>
      </c>
      <c r="E6" s="357" t="s">
        <v>422</v>
      </c>
      <c r="F6" s="357" t="s">
        <v>422</v>
      </c>
      <c r="G6" s="357" t="s">
        <v>425</v>
      </c>
      <c r="H6" s="357" t="s">
        <v>422</v>
      </c>
      <c r="I6" s="357" t="s">
        <v>426</v>
      </c>
      <c r="J6" s="357" t="s">
        <v>422</v>
      </c>
      <c r="K6" s="357" t="s">
        <v>427</v>
      </c>
      <c r="L6" s="364" t="s">
        <v>421</v>
      </c>
      <c r="M6" s="357" t="s">
        <v>422</v>
      </c>
      <c r="N6" s="357" t="s">
        <v>422</v>
      </c>
      <c r="O6" s="357" t="s">
        <v>428</v>
      </c>
      <c r="P6" s="357" t="s">
        <v>429</v>
      </c>
      <c r="Q6" s="357" t="s">
        <v>419</v>
      </c>
      <c r="R6" s="357" t="s">
        <v>196</v>
      </c>
      <c r="S6" s="365" t="s">
        <v>430</v>
      </c>
      <c r="T6" s="366"/>
    </row>
    <row r="7" spans="1:20" ht="15.75" x14ac:dyDescent="0.25">
      <c r="A7" s="367" t="s">
        <v>431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7" t="s">
        <v>431</v>
      </c>
      <c r="M7" s="369"/>
      <c r="N7" s="369"/>
      <c r="O7" s="369"/>
      <c r="P7" s="369"/>
      <c r="Q7" s="369"/>
      <c r="R7" s="369"/>
      <c r="S7" s="369"/>
      <c r="T7" s="369"/>
    </row>
    <row r="8" spans="1:20" ht="15.75" x14ac:dyDescent="0.25">
      <c r="A8" s="367" t="s">
        <v>432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7" t="s">
        <v>432</v>
      </c>
      <c r="M8" s="369"/>
      <c r="N8" s="369"/>
      <c r="O8" s="369"/>
      <c r="P8" s="369"/>
      <c r="Q8" s="369"/>
      <c r="R8" s="369"/>
      <c r="S8" s="369"/>
      <c r="T8" s="369"/>
    </row>
    <row r="9" spans="1:20" ht="15.75" x14ac:dyDescent="0.25">
      <c r="A9" s="367" t="s">
        <v>433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7" t="s">
        <v>433</v>
      </c>
      <c r="M9" s="369"/>
      <c r="N9" s="369"/>
      <c r="O9" s="369"/>
      <c r="P9" s="369"/>
      <c r="Q9" s="369"/>
      <c r="R9" s="369"/>
      <c r="S9" s="369"/>
      <c r="T9" s="369"/>
    </row>
    <row r="10" spans="1:20" ht="15.75" x14ac:dyDescent="0.25">
      <c r="A10" s="367" t="s">
        <v>434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7" t="s">
        <v>434</v>
      </c>
      <c r="M10" s="369"/>
      <c r="N10" s="369"/>
      <c r="O10" s="369"/>
      <c r="P10" s="369"/>
      <c r="Q10" s="369"/>
      <c r="R10" s="369"/>
      <c r="S10" s="369"/>
      <c r="T10" s="369"/>
    </row>
    <row r="11" spans="1:20" ht="15.75" x14ac:dyDescent="0.25">
      <c r="A11" s="367" t="s">
        <v>436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7" t="s">
        <v>436</v>
      </c>
      <c r="M11" s="369"/>
      <c r="N11" s="369"/>
      <c r="O11" s="370"/>
      <c r="P11" s="369"/>
      <c r="Q11" s="369"/>
      <c r="R11" s="369"/>
      <c r="S11" s="369"/>
      <c r="T11" s="369"/>
    </row>
    <row r="12" spans="1:20" ht="15.75" x14ac:dyDescent="0.25">
      <c r="A12" s="371" t="s">
        <v>474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1" t="s">
        <v>474</v>
      </c>
      <c r="M12" s="369"/>
      <c r="N12" s="369"/>
      <c r="O12" s="369"/>
      <c r="P12" s="369"/>
      <c r="Q12" s="369"/>
      <c r="R12" s="369"/>
      <c r="S12" s="369"/>
      <c r="T12" s="369"/>
    </row>
    <row r="13" spans="1:20" ht="15.75" x14ac:dyDescent="0.25">
      <c r="A13" s="371" t="s">
        <v>475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1" t="s">
        <v>475</v>
      </c>
      <c r="M13" s="369"/>
      <c r="N13" s="369"/>
      <c r="O13" s="369"/>
      <c r="P13" s="369"/>
      <c r="Q13" s="369"/>
      <c r="R13" s="369"/>
      <c r="S13" s="369"/>
      <c r="T13" s="369"/>
    </row>
    <row r="14" spans="1:20" ht="21" x14ac:dyDescent="0.45">
      <c r="A14" s="371" t="s">
        <v>477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1" t="s">
        <v>478</v>
      </c>
      <c r="M14" s="369"/>
      <c r="N14" s="369"/>
      <c r="O14" s="369"/>
      <c r="P14" s="369"/>
      <c r="Q14" s="369"/>
      <c r="R14" s="380">
        <v>99000</v>
      </c>
      <c r="S14" s="380"/>
      <c r="T14" s="380">
        <v>99000</v>
      </c>
    </row>
    <row r="15" spans="1:20" ht="21" x14ac:dyDescent="0.45">
      <c r="A15" s="371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1"/>
      <c r="M15" s="369"/>
      <c r="N15" s="369"/>
      <c r="O15" s="369"/>
      <c r="P15" s="369"/>
      <c r="Q15" s="369"/>
      <c r="R15" s="380"/>
      <c r="S15" s="380"/>
      <c r="T15" s="380"/>
    </row>
    <row r="16" spans="1:20" ht="21" x14ac:dyDescent="0.45">
      <c r="A16" s="371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1"/>
      <c r="M16" s="369"/>
      <c r="N16" s="369"/>
      <c r="O16" s="369"/>
      <c r="P16" s="369"/>
      <c r="Q16" s="369"/>
      <c r="R16" s="380"/>
      <c r="S16" s="380"/>
      <c r="T16" s="380"/>
    </row>
    <row r="17" spans="1:20" ht="21" x14ac:dyDescent="0.45">
      <c r="A17" s="371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1"/>
      <c r="M17" s="369"/>
      <c r="N17" s="369"/>
      <c r="O17" s="369"/>
      <c r="P17" s="369"/>
      <c r="Q17" s="369"/>
      <c r="R17" s="380"/>
      <c r="S17" s="380"/>
      <c r="T17" s="380"/>
    </row>
    <row r="18" spans="1:20" ht="21" x14ac:dyDescent="0.45">
      <c r="A18" s="371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1"/>
      <c r="M18" s="369"/>
      <c r="N18" s="369"/>
      <c r="O18" s="369"/>
      <c r="P18" s="369"/>
      <c r="Q18" s="369"/>
      <c r="R18" s="380"/>
      <c r="S18" s="380"/>
      <c r="T18" s="380"/>
    </row>
    <row r="19" spans="1:20" ht="21" x14ac:dyDescent="0.45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1"/>
      <c r="M19" s="369"/>
      <c r="N19" s="369"/>
      <c r="O19" s="369"/>
      <c r="P19" s="369"/>
      <c r="Q19" s="369"/>
      <c r="R19" s="380"/>
      <c r="S19" s="380"/>
      <c r="T19" s="380"/>
    </row>
    <row r="20" spans="1:20" ht="21" x14ac:dyDescent="0.45">
      <c r="A20" s="374" t="s">
        <v>454</v>
      </c>
      <c r="B20" s="368" t="s">
        <v>111</v>
      </c>
      <c r="C20" s="368" t="s">
        <v>111</v>
      </c>
      <c r="D20" s="368" t="s">
        <v>111</v>
      </c>
      <c r="E20" s="368" t="s">
        <v>111</v>
      </c>
      <c r="F20" s="368" t="s">
        <v>111</v>
      </c>
      <c r="G20" s="368" t="s">
        <v>111</v>
      </c>
      <c r="H20" s="368" t="s">
        <v>111</v>
      </c>
      <c r="I20" s="368" t="s">
        <v>111</v>
      </c>
      <c r="J20" s="368" t="s">
        <v>111</v>
      </c>
      <c r="K20" s="368" t="s">
        <v>111</v>
      </c>
      <c r="L20" s="374" t="s">
        <v>454</v>
      </c>
      <c r="M20" s="381" t="s">
        <v>111</v>
      </c>
      <c r="N20" s="381" t="s">
        <v>111</v>
      </c>
      <c r="O20" s="381" t="s">
        <v>111</v>
      </c>
      <c r="P20" s="381" t="s">
        <v>111</v>
      </c>
      <c r="Q20" s="381" t="s">
        <v>111</v>
      </c>
      <c r="R20" s="382">
        <f>SUM(R14:R19)</f>
        <v>99000</v>
      </c>
      <c r="S20" s="382" t="s">
        <v>111</v>
      </c>
      <c r="T20" s="380">
        <f>SUM(T14:T19)</f>
        <v>99000</v>
      </c>
    </row>
    <row r="21" spans="1:20" ht="21" x14ac:dyDescent="0.45">
      <c r="A21" s="374" t="s">
        <v>472</v>
      </c>
      <c r="B21" s="368" t="s">
        <v>111</v>
      </c>
      <c r="C21" s="368" t="s">
        <v>111</v>
      </c>
      <c r="D21" s="368" t="s">
        <v>111</v>
      </c>
      <c r="E21" s="368" t="s">
        <v>111</v>
      </c>
      <c r="F21" s="368" t="s">
        <v>111</v>
      </c>
      <c r="G21" s="368" t="s">
        <v>111</v>
      </c>
      <c r="H21" s="368" t="s">
        <v>111</v>
      </c>
      <c r="I21" s="368" t="s">
        <v>111</v>
      </c>
      <c r="J21" s="368" t="s">
        <v>111</v>
      </c>
      <c r="K21" s="368" t="s">
        <v>111</v>
      </c>
      <c r="L21" s="374" t="s">
        <v>472</v>
      </c>
      <c r="M21" s="381" t="s">
        <v>111</v>
      </c>
      <c r="N21" s="381" t="s">
        <v>111</v>
      </c>
      <c r="O21" s="381" t="s">
        <v>111</v>
      </c>
      <c r="P21" s="381" t="s">
        <v>111</v>
      </c>
      <c r="Q21" s="381" t="s">
        <v>111</v>
      </c>
      <c r="R21" s="382">
        <f>SUM(R20)</f>
        <v>99000</v>
      </c>
      <c r="S21" s="382" t="s">
        <v>111</v>
      </c>
      <c r="T21" s="380">
        <f>SUM(T20)</f>
        <v>99000</v>
      </c>
    </row>
    <row r="22" spans="1:20" ht="15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</row>
  </sheetData>
  <mergeCells count="12">
    <mergeCell ref="B5:D5"/>
    <mergeCell ref="F5:G5"/>
    <mergeCell ref="H5:I5"/>
    <mergeCell ref="J5:K5"/>
    <mergeCell ref="N5:P5"/>
    <mergeCell ref="T5:T6"/>
    <mergeCell ref="A2:K2"/>
    <mergeCell ref="L2:S2"/>
    <mergeCell ref="A3:K3"/>
    <mergeCell ref="L3:S3"/>
    <mergeCell ref="A4:K4"/>
    <mergeCell ref="L4:S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topLeftCell="A15" workbookViewId="0">
      <selection activeCell="K40" sqref="K40"/>
    </sheetView>
  </sheetViews>
  <sheetFormatPr defaultRowHeight="14.25" x14ac:dyDescent="0.2"/>
  <cols>
    <col min="1" max="1" width="30.375" customWidth="1"/>
    <col min="2" max="2" width="9.25" customWidth="1"/>
    <col min="6" max="6" width="9.25" customWidth="1"/>
    <col min="7" max="7" width="8.625" bestFit="1" customWidth="1"/>
    <col min="8" max="10" width="7.25" customWidth="1"/>
    <col min="11" max="11" width="8.625" customWidth="1"/>
    <col min="12" max="12" width="29.5" customWidth="1"/>
    <col min="13" max="13" width="9.125" customWidth="1"/>
    <col min="14" max="14" width="10.125" customWidth="1"/>
    <col min="15" max="15" width="8.875" customWidth="1"/>
    <col min="16" max="16" width="9.125" customWidth="1"/>
    <col min="17" max="18" width="9" customWidth="1"/>
    <col min="19" max="19" width="9.875" bestFit="1" customWidth="1"/>
    <col min="20" max="20" width="11.625" customWidth="1"/>
  </cols>
  <sheetData>
    <row r="2" spans="1:20" ht="18.75" x14ac:dyDescent="0.3">
      <c r="A2" s="350" t="s">
        <v>407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 t="s">
        <v>407</v>
      </c>
      <c r="M2" s="350"/>
      <c r="N2" s="350"/>
      <c r="O2" s="350"/>
      <c r="P2" s="350"/>
      <c r="Q2" s="350"/>
      <c r="R2" s="350"/>
      <c r="S2" s="350"/>
    </row>
    <row r="3" spans="1:20" ht="18.75" x14ac:dyDescent="0.3">
      <c r="A3" s="350" t="s">
        <v>479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 t="s">
        <v>479</v>
      </c>
      <c r="M3" s="350"/>
      <c r="N3" s="350"/>
      <c r="O3" s="350"/>
      <c r="P3" s="350"/>
      <c r="Q3" s="350"/>
      <c r="R3" s="350"/>
      <c r="S3" s="350"/>
    </row>
    <row r="4" spans="1:20" ht="18.75" x14ac:dyDescent="0.3">
      <c r="A4" s="352" t="s">
        <v>455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 t="s">
        <v>410</v>
      </c>
      <c r="M4" s="352"/>
      <c r="N4" s="352"/>
      <c r="O4" s="352"/>
      <c r="P4" s="352"/>
      <c r="Q4" s="352"/>
      <c r="R4" s="352"/>
      <c r="S4" s="352"/>
    </row>
    <row r="5" spans="1:20" ht="18.75" x14ac:dyDescent="0.3">
      <c r="A5" s="353" t="s">
        <v>411</v>
      </c>
      <c r="B5" s="354" t="s">
        <v>412</v>
      </c>
      <c r="C5" s="355"/>
      <c r="D5" s="356"/>
      <c r="E5" s="357" t="s">
        <v>413</v>
      </c>
      <c r="F5" s="354" t="s">
        <v>414</v>
      </c>
      <c r="G5" s="356"/>
      <c r="H5" s="358" t="s">
        <v>415</v>
      </c>
      <c r="I5" s="359"/>
      <c r="J5" s="358" t="s">
        <v>416</v>
      </c>
      <c r="K5" s="359"/>
      <c r="L5" s="353" t="s">
        <v>411</v>
      </c>
      <c r="M5" s="357" t="s">
        <v>417</v>
      </c>
      <c r="N5" s="358" t="s">
        <v>418</v>
      </c>
      <c r="O5" s="360"/>
      <c r="P5" s="359"/>
      <c r="Q5" s="361" t="s">
        <v>419</v>
      </c>
      <c r="R5" s="357" t="s">
        <v>196</v>
      </c>
      <c r="S5" s="379" t="s">
        <v>420</v>
      </c>
      <c r="T5" s="363" t="s">
        <v>80</v>
      </c>
    </row>
    <row r="6" spans="1:20" ht="18.75" x14ac:dyDescent="0.3">
      <c r="A6" s="364" t="s">
        <v>421</v>
      </c>
      <c r="B6" s="357" t="s">
        <v>422</v>
      </c>
      <c r="C6" s="357" t="s">
        <v>423</v>
      </c>
      <c r="D6" s="357" t="s">
        <v>424</v>
      </c>
      <c r="E6" s="357" t="s">
        <v>422</v>
      </c>
      <c r="F6" s="357" t="s">
        <v>422</v>
      </c>
      <c r="G6" s="357" t="s">
        <v>425</v>
      </c>
      <c r="H6" s="357" t="s">
        <v>422</v>
      </c>
      <c r="I6" s="357" t="s">
        <v>426</v>
      </c>
      <c r="J6" s="357" t="s">
        <v>422</v>
      </c>
      <c r="K6" s="357" t="s">
        <v>427</v>
      </c>
      <c r="L6" s="364" t="s">
        <v>421</v>
      </c>
      <c r="M6" s="357" t="s">
        <v>422</v>
      </c>
      <c r="N6" s="357" t="s">
        <v>422</v>
      </c>
      <c r="O6" s="357" t="s">
        <v>428</v>
      </c>
      <c r="P6" s="357" t="s">
        <v>429</v>
      </c>
      <c r="Q6" s="357" t="s">
        <v>419</v>
      </c>
      <c r="R6" s="357" t="s">
        <v>196</v>
      </c>
      <c r="S6" s="365" t="s">
        <v>430</v>
      </c>
      <c r="T6" s="366"/>
    </row>
    <row r="7" spans="1:20" ht="21" x14ac:dyDescent="0.45">
      <c r="A7" s="367" t="s">
        <v>431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67" t="s">
        <v>431</v>
      </c>
      <c r="M7" s="384"/>
      <c r="N7" s="384"/>
      <c r="O7" s="384"/>
      <c r="P7" s="384"/>
      <c r="Q7" s="384"/>
      <c r="R7" s="384"/>
      <c r="S7" s="384"/>
      <c r="T7" s="380"/>
    </row>
    <row r="8" spans="1:20" ht="21" x14ac:dyDescent="0.45">
      <c r="A8" s="367" t="s">
        <v>432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67" t="s">
        <v>432</v>
      </c>
      <c r="M8" s="384"/>
      <c r="N8" s="384"/>
      <c r="O8" s="384"/>
      <c r="P8" s="384"/>
      <c r="Q8" s="384"/>
      <c r="R8" s="384"/>
      <c r="S8" s="384"/>
      <c r="T8" s="380"/>
    </row>
    <row r="9" spans="1:20" ht="21" x14ac:dyDescent="0.45">
      <c r="A9" s="367" t="s">
        <v>433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67" t="s">
        <v>433</v>
      </c>
      <c r="M9" s="384"/>
      <c r="N9" s="384"/>
      <c r="O9" s="384"/>
      <c r="P9" s="384"/>
      <c r="Q9" s="384"/>
      <c r="R9" s="384"/>
      <c r="S9" s="384"/>
      <c r="T9" s="380"/>
    </row>
    <row r="10" spans="1:20" ht="21" x14ac:dyDescent="0.45">
      <c r="A10" s="367" t="s">
        <v>434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67" t="s">
        <v>434</v>
      </c>
      <c r="M10" s="384"/>
      <c r="N10" s="384"/>
      <c r="O10" s="384"/>
      <c r="P10" s="384"/>
      <c r="Q10" s="384"/>
      <c r="R10" s="384"/>
      <c r="S10" s="384"/>
      <c r="T10" s="380"/>
    </row>
    <row r="11" spans="1:20" ht="21" x14ac:dyDescent="0.45">
      <c r="A11" s="367" t="s">
        <v>436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67" t="s">
        <v>436</v>
      </c>
      <c r="M11" s="384"/>
      <c r="N11" s="384"/>
      <c r="O11" s="383"/>
      <c r="P11" s="384"/>
      <c r="Q11" s="384"/>
      <c r="R11" s="384"/>
      <c r="S11" s="384"/>
      <c r="T11" s="380"/>
    </row>
    <row r="12" spans="1:20" ht="21" x14ac:dyDescent="0.45">
      <c r="A12" s="371" t="s">
        <v>474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71" t="s">
        <v>474</v>
      </c>
      <c r="M12" s="384"/>
      <c r="N12" s="384"/>
      <c r="O12" s="384"/>
      <c r="P12" s="384"/>
      <c r="Q12" s="384"/>
      <c r="R12" s="384"/>
      <c r="S12" s="384"/>
      <c r="T12" s="380"/>
    </row>
    <row r="13" spans="1:20" ht="21" x14ac:dyDescent="0.45">
      <c r="A13" s="371" t="s">
        <v>480</v>
      </c>
      <c r="B13" s="384"/>
      <c r="C13" s="384"/>
      <c r="D13" s="384"/>
      <c r="E13" s="384"/>
      <c r="F13" s="384"/>
      <c r="G13" s="385">
        <v>150950</v>
      </c>
      <c r="H13" s="384"/>
      <c r="I13" s="384"/>
      <c r="J13" s="384"/>
      <c r="K13" s="384"/>
      <c r="L13" s="371" t="s">
        <v>480</v>
      </c>
      <c r="M13" s="384"/>
      <c r="N13" s="384"/>
      <c r="O13" s="384"/>
      <c r="P13" s="384"/>
      <c r="Q13" s="384"/>
      <c r="R13" s="384"/>
      <c r="S13" s="384"/>
      <c r="T13" s="380">
        <v>150950</v>
      </c>
    </row>
    <row r="14" spans="1:20" ht="21" x14ac:dyDescent="0.45">
      <c r="A14" s="371" t="s">
        <v>481</v>
      </c>
      <c r="B14" s="384"/>
      <c r="C14" s="384"/>
      <c r="D14" s="384"/>
      <c r="E14" s="384"/>
      <c r="F14" s="384"/>
      <c r="G14" s="385">
        <v>44200</v>
      </c>
      <c r="H14" s="384"/>
      <c r="I14" s="384"/>
      <c r="J14" s="384"/>
      <c r="K14" s="384"/>
      <c r="L14" s="371" t="s">
        <v>481</v>
      </c>
      <c r="M14" s="384"/>
      <c r="N14" s="384"/>
      <c r="O14" s="384"/>
      <c r="P14" s="384"/>
      <c r="Q14" s="384"/>
      <c r="R14" s="384"/>
      <c r="S14" s="384"/>
      <c r="T14" s="380">
        <v>44200</v>
      </c>
    </row>
    <row r="15" spans="1:20" ht="21" x14ac:dyDescent="0.45">
      <c r="A15" s="371" t="s">
        <v>482</v>
      </c>
      <c r="B15" s="384"/>
      <c r="C15" s="384"/>
      <c r="D15" s="384"/>
      <c r="E15" s="384"/>
      <c r="F15" s="384"/>
      <c r="G15" s="385"/>
      <c r="H15" s="384"/>
      <c r="I15" s="384"/>
      <c r="J15" s="384"/>
      <c r="K15" s="384"/>
      <c r="L15" s="371" t="s">
        <v>482</v>
      </c>
      <c r="M15" s="384"/>
      <c r="N15" s="384"/>
      <c r="O15" s="384"/>
      <c r="P15" s="384"/>
      <c r="Q15" s="384"/>
      <c r="R15" s="384"/>
      <c r="S15" s="384"/>
      <c r="T15" s="380"/>
    </row>
    <row r="16" spans="1:20" ht="21" x14ac:dyDescent="0.45">
      <c r="A16" s="371" t="s">
        <v>475</v>
      </c>
      <c r="B16" s="384"/>
      <c r="C16" s="384"/>
      <c r="D16" s="384"/>
      <c r="E16" s="384"/>
      <c r="F16" s="384"/>
      <c r="G16" s="385"/>
      <c r="H16" s="384"/>
      <c r="I16" s="384"/>
      <c r="J16" s="384"/>
      <c r="K16" s="384"/>
      <c r="L16" s="371" t="s">
        <v>475</v>
      </c>
      <c r="M16" s="384"/>
      <c r="N16" s="384"/>
      <c r="O16" s="384"/>
      <c r="P16" s="384"/>
      <c r="Q16" s="384"/>
      <c r="R16" s="384"/>
      <c r="S16" s="384"/>
      <c r="T16" s="380"/>
    </row>
    <row r="17" spans="1:20" ht="21" x14ac:dyDescent="0.45">
      <c r="A17" s="371" t="s">
        <v>483</v>
      </c>
      <c r="B17" s="384"/>
      <c r="C17" s="384"/>
      <c r="D17" s="384"/>
      <c r="E17" s="384"/>
      <c r="F17" s="384"/>
      <c r="G17" s="385"/>
      <c r="H17" s="384"/>
      <c r="I17" s="384"/>
      <c r="J17" s="384"/>
      <c r="K17" s="384"/>
      <c r="L17" s="371" t="s">
        <v>483</v>
      </c>
      <c r="M17" s="384"/>
      <c r="N17" s="384"/>
      <c r="O17" s="384"/>
      <c r="P17" s="384"/>
      <c r="Q17" s="384"/>
      <c r="R17" s="384"/>
      <c r="S17" s="384"/>
      <c r="T17" s="380"/>
    </row>
    <row r="18" spans="1:20" ht="21" x14ac:dyDescent="0.45">
      <c r="A18" s="371" t="s">
        <v>484</v>
      </c>
      <c r="B18" s="384"/>
      <c r="C18" s="384"/>
      <c r="D18" s="384"/>
      <c r="E18" s="384"/>
      <c r="F18" s="384"/>
      <c r="G18" s="385"/>
      <c r="H18" s="384"/>
      <c r="I18" s="384"/>
      <c r="J18" s="384"/>
      <c r="K18" s="384"/>
      <c r="L18" s="371" t="s">
        <v>484</v>
      </c>
      <c r="M18" s="385">
        <v>707700</v>
      </c>
      <c r="N18" s="384"/>
      <c r="O18" s="384"/>
      <c r="P18" s="384"/>
      <c r="Q18" s="384"/>
      <c r="R18" s="384"/>
      <c r="S18" s="384"/>
      <c r="T18" s="380">
        <v>707700</v>
      </c>
    </row>
    <row r="19" spans="1:20" ht="21" x14ac:dyDescent="0.45">
      <c r="A19" s="371" t="s">
        <v>485</v>
      </c>
      <c r="B19" s="384"/>
      <c r="C19" s="384"/>
      <c r="D19" s="384"/>
      <c r="E19" s="384"/>
      <c r="F19" s="384"/>
      <c r="G19" s="385"/>
      <c r="H19" s="384"/>
      <c r="I19" s="384"/>
      <c r="J19" s="384"/>
      <c r="K19" s="384"/>
      <c r="L19" s="371" t="s">
        <v>485</v>
      </c>
      <c r="M19" s="385">
        <v>120000</v>
      </c>
      <c r="N19" s="384"/>
      <c r="O19" s="384"/>
      <c r="P19" s="384"/>
      <c r="Q19" s="384"/>
      <c r="R19" s="384"/>
      <c r="S19" s="384"/>
      <c r="T19" s="380">
        <v>120000</v>
      </c>
    </row>
    <row r="20" spans="1:20" ht="21" x14ac:dyDescent="0.45">
      <c r="A20" s="371"/>
      <c r="B20" s="384"/>
      <c r="C20" s="384"/>
      <c r="D20" s="384"/>
      <c r="E20" s="384"/>
      <c r="F20" s="384"/>
      <c r="G20" s="385"/>
      <c r="H20" s="384"/>
      <c r="I20" s="384"/>
      <c r="J20" s="384"/>
      <c r="K20" s="384"/>
      <c r="L20" s="371"/>
      <c r="M20" s="385"/>
      <c r="N20" s="384"/>
      <c r="O20" s="384"/>
      <c r="P20" s="384"/>
      <c r="Q20" s="384"/>
      <c r="R20" s="384"/>
      <c r="S20" s="384"/>
      <c r="T20" s="380"/>
    </row>
    <row r="21" spans="1:20" ht="21" x14ac:dyDescent="0.45">
      <c r="A21" s="374" t="s">
        <v>454</v>
      </c>
      <c r="B21" s="383" t="s">
        <v>111</v>
      </c>
      <c r="C21" s="383" t="s">
        <v>111</v>
      </c>
      <c r="D21" s="383" t="s">
        <v>111</v>
      </c>
      <c r="E21" s="383" t="s">
        <v>111</v>
      </c>
      <c r="F21" s="383" t="s">
        <v>111</v>
      </c>
      <c r="G21" s="385">
        <f>SUM(G7:G20)</f>
        <v>195150</v>
      </c>
      <c r="H21" s="383" t="s">
        <v>111</v>
      </c>
      <c r="I21" s="383" t="s">
        <v>111</v>
      </c>
      <c r="J21" s="383" t="s">
        <v>111</v>
      </c>
      <c r="K21" s="383" t="s">
        <v>111</v>
      </c>
      <c r="L21" s="374" t="s">
        <v>454</v>
      </c>
      <c r="M21" s="386">
        <f>SUM(M18:M20)</f>
        <v>827700</v>
      </c>
      <c r="N21" s="383" t="s">
        <v>111</v>
      </c>
      <c r="O21" s="383" t="s">
        <v>111</v>
      </c>
      <c r="P21" s="383" t="s">
        <v>111</v>
      </c>
      <c r="Q21" s="383" t="s">
        <v>111</v>
      </c>
      <c r="R21" s="383" t="s">
        <v>111</v>
      </c>
      <c r="S21" s="383" t="s">
        <v>111</v>
      </c>
      <c r="T21" s="380">
        <f>SUM(T13:T20)</f>
        <v>1022850</v>
      </c>
    </row>
    <row r="22" spans="1:20" ht="21" x14ac:dyDescent="0.45">
      <c r="A22" s="374" t="s">
        <v>472</v>
      </c>
      <c r="B22" s="383" t="s">
        <v>111</v>
      </c>
      <c r="C22" s="383" t="s">
        <v>111</v>
      </c>
      <c r="D22" s="383" t="s">
        <v>111</v>
      </c>
      <c r="E22" s="383" t="s">
        <v>111</v>
      </c>
      <c r="F22" s="383" t="s">
        <v>111</v>
      </c>
      <c r="G22" s="385">
        <v>195150</v>
      </c>
      <c r="H22" s="383" t="s">
        <v>111</v>
      </c>
      <c r="I22" s="383" t="s">
        <v>111</v>
      </c>
      <c r="J22" s="383" t="s">
        <v>111</v>
      </c>
      <c r="K22" s="383" t="s">
        <v>111</v>
      </c>
      <c r="L22" s="374" t="s">
        <v>472</v>
      </c>
      <c r="M22" s="386">
        <v>827700</v>
      </c>
      <c r="N22" s="383" t="s">
        <v>111</v>
      </c>
      <c r="O22" s="383" t="s">
        <v>111</v>
      </c>
      <c r="P22" s="383" t="s">
        <v>111</v>
      </c>
      <c r="Q22" s="383" t="s">
        <v>111</v>
      </c>
      <c r="R22" s="383" t="s">
        <v>111</v>
      </c>
      <c r="S22" s="383" t="s">
        <v>111</v>
      </c>
      <c r="T22" s="380">
        <v>1022850</v>
      </c>
    </row>
    <row r="23" spans="1:20" ht="15" x14ac:dyDescent="0.25">
      <c r="A23" s="376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</row>
  </sheetData>
  <mergeCells count="12">
    <mergeCell ref="B5:D5"/>
    <mergeCell ref="F5:G5"/>
    <mergeCell ref="H5:I5"/>
    <mergeCell ref="J5:K5"/>
    <mergeCell ref="N5:P5"/>
    <mergeCell ref="T5:T6"/>
    <mergeCell ref="A2:K2"/>
    <mergeCell ref="L2:S2"/>
    <mergeCell ref="A3:K3"/>
    <mergeCell ref="L3:S3"/>
    <mergeCell ref="A4:K4"/>
    <mergeCell ref="L4:S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10" workbookViewId="0">
      <selection activeCell="F37" sqref="F37"/>
    </sheetView>
  </sheetViews>
  <sheetFormatPr defaultRowHeight="14.25" x14ac:dyDescent="0.2"/>
  <cols>
    <col min="1" max="1" width="30.125" customWidth="1"/>
    <col min="2" max="2" width="9.875" customWidth="1"/>
    <col min="4" max="4" width="8.25" customWidth="1"/>
    <col min="5" max="5" width="8.625" customWidth="1"/>
    <col min="6" max="6" width="9.125" customWidth="1"/>
    <col min="7" max="7" width="8.875" customWidth="1"/>
    <col min="8" max="8" width="9.125" customWidth="1"/>
    <col min="10" max="10" width="8.625" customWidth="1"/>
    <col min="11" max="11" width="9.25" customWidth="1"/>
    <col min="12" max="12" width="29.125" customWidth="1"/>
    <col min="13" max="14" width="9" customWidth="1"/>
    <col min="15" max="15" width="8.875" customWidth="1"/>
    <col min="16" max="16" width="9" customWidth="1"/>
    <col min="17" max="17" width="9.25" customWidth="1"/>
    <col min="18" max="18" width="9.125" customWidth="1"/>
    <col min="19" max="19" width="10" customWidth="1"/>
    <col min="20" max="20" width="10.5" customWidth="1"/>
  </cols>
  <sheetData>
    <row r="1" spans="1:20" ht="18.75" x14ac:dyDescent="0.3">
      <c r="A1" s="377"/>
      <c r="B1" s="377"/>
      <c r="C1" s="377"/>
      <c r="D1" s="377"/>
      <c r="E1" s="378"/>
      <c r="F1" s="378"/>
      <c r="G1" s="378"/>
      <c r="H1" s="378"/>
      <c r="I1" s="377"/>
      <c r="J1" s="377"/>
      <c r="K1" s="377"/>
      <c r="L1" s="377"/>
      <c r="M1" s="377"/>
      <c r="N1" s="378"/>
      <c r="O1" s="378"/>
      <c r="P1" s="378"/>
      <c r="Q1" s="378"/>
      <c r="R1" s="377"/>
      <c r="S1" s="377"/>
    </row>
    <row r="2" spans="1:20" ht="18.75" x14ac:dyDescent="0.3">
      <c r="A2" s="377"/>
      <c r="B2" s="377"/>
      <c r="C2" s="377"/>
      <c r="D2" s="377"/>
      <c r="E2" s="388"/>
      <c r="F2" s="388"/>
      <c r="G2" s="388"/>
      <c r="H2" s="388"/>
      <c r="I2" s="377"/>
      <c r="J2" s="377"/>
      <c r="K2" s="377"/>
      <c r="L2" s="377"/>
    </row>
    <row r="3" spans="1:20" ht="18.75" x14ac:dyDescent="0.3">
      <c r="A3" s="350" t="s">
        <v>486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 t="s">
        <v>407</v>
      </c>
      <c r="M3" s="350"/>
      <c r="N3" s="350"/>
      <c r="O3" s="350"/>
      <c r="P3" s="350"/>
      <c r="Q3" s="350"/>
      <c r="R3" s="350"/>
      <c r="S3" s="350"/>
    </row>
    <row r="4" spans="1:20" ht="18.75" x14ac:dyDescent="0.3">
      <c r="A4" s="350" t="s">
        <v>487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 t="s">
        <v>487</v>
      </c>
      <c r="M4" s="350"/>
      <c r="N4" s="350"/>
      <c r="O4" s="350"/>
      <c r="P4" s="350"/>
      <c r="Q4" s="350"/>
      <c r="R4" s="350"/>
      <c r="S4" s="350"/>
    </row>
    <row r="5" spans="1:20" ht="18.75" x14ac:dyDescent="0.3">
      <c r="A5" s="352" t="s">
        <v>455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 t="s">
        <v>455</v>
      </c>
      <c r="M5" s="352"/>
      <c r="N5" s="352"/>
      <c r="O5" s="352"/>
      <c r="P5" s="352"/>
      <c r="Q5" s="352"/>
      <c r="R5" s="352"/>
      <c r="S5" s="352"/>
    </row>
    <row r="6" spans="1:20" ht="18.75" x14ac:dyDescent="0.3">
      <c r="A6" s="353" t="s">
        <v>411</v>
      </c>
      <c r="B6" s="354" t="s">
        <v>412</v>
      </c>
      <c r="C6" s="355"/>
      <c r="D6" s="356"/>
      <c r="E6" s="357" t="s">
        <v>413</v>
      </c>
      <c r="F6" s="354" t="s">
        <v>414</v>
      </c>
      <c r="G6" s="356"/>
      <c r="H6" s="358" t="s">
        <v>415</v>
      </c>
      <c r="I6" s="359"/>
      <c r="J6" s="358" t="s">
        <v>416</v>
      </c>
      <c r="K6" s="359"/>
      <c r="L6" s="353" t="s">
        <v>411</v>
      </c>
      <c r="M6" s="357" t="s">
        <v>417</v>
      </c>
      <c r="N6" s="358" t="s">
        <v>418</v>
      </c>
      <c r="O6" s="360"/>
      <c r="P6" s="359"/>
      <c r="Q6" s="361" t="s">
        <v>419</v>
      </c>
      <c r="R6" s="357" t="s">
        <v>196</v>
      </c>
      <c r="S6" s="379" t="s">
        <v>420</v>
      </c>
      <c r="T6" s="363" t="s">
        <v>80</v>
      </c>
    </row>
    <row r="7" spans="1:20" ht="18.75" x14ac:dyDescent="0.3">
      <c r="A7" s="364" t="s">
        <v>421</v>
      </c>
      <c r="B7" s="357" t="s">
        <v>422</v>
      </c>
      <c r="C7" s="357" t="s">
        <v>423</v>
      </c>
      <c r="D7" s="357" t="s">
        <v>424</v>
      </c>
      <c r="E7" s="357" t="s">
        <v>422</v>
      </c>
      <c r="F7" s="357" t="s">
        <v>422</v>
      </c>
      <c r="G7" s="357" t="s">
        <v>425</v>
      </c>
      <c r="H7" s="357" t="s">
        <v>422</v>
      </c>
      <c r="I7" s="357" t="s">
        <v>426</v>
      </c>
      <c r="J7" s="357" t="s">
        <v>422</v>
      </c>
      <c r="K7" s="357" t="s">
        <v>427</v>
      </c>
      <c r="L7" s="364" t="s">
        <v>421</v>
      </c>
      <c r="M7" s="357" t="s">
        <v>422</v>
      </c>
      <c r="N7" s="357" t="s">
        <v>422</v>
      </c>
      <c r="O7" s="357" t="s">
        <v>428</v>
      </c>
      <c r="P7" s="357" t="s">
        <v>429</v>
      </c>
      <c r="Q7" s="357" t="s">
        <v>419</v>
      </c>
      <c r="R7" s="357" t="s">
        <v>196</v>
      </c>
      <c r="S7" s="365" t="s">
        <v>430</v>
      </c>
      <c r="T7" s="366"/>
    </row>
    <row r="8" spans="1:20" ht="15.75" x14ac:dyDescent="0.25">
      <c r="A8" s="367" t="s">
        <v>431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7" t="s">
        <v>431</v>
      </c>
      <c r="M8" s="369"/>
      <c r="N8" s="369"/>
      <c r="O8" s="369"/>
      <c r="P8" s="369"/>
      <c r="Q8" s="369"/>
      <c r="R8" s="369"/>
      <c r="S8" s="369"/>
      <c r="T8" s="369"/>
    </row>
    <row r="9" spans="1:20" ht="15.75" x14ac:dyDescent="0.25">
      <c r="A9" s="367" t="s">
        <v>432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7" t="s">
        <v>432</v>
      </c>
      <c r="M9" s="369"/>
      <c r="N9" s="369"/>
      <c r="O9" s="369"/>
      <c r="P9" s="369"/>
      <c r="Q9" s="369"/>
      <c r="R9" s="369"/>
      <c r="S9" s="369"/>
      <c r="T9" s="369"/>
    </row>
    <row r="10" spans="1:20" ht="15.75" x14ac:dyDescent="0.25">
      <c r="A10" s="367" t="s">
        <v>433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7" t="s">
        <v>433</v>
      </c>
      <c r="M10" s="369"/>
      <c r="N10" s="369"/>
      <c r="O10" s="369"/>
      <c r="P10" s="369"/>
      <c r="Q10" s="369"/>
      <c r="R10" s="369"/>
      <c r="S10" s="369"/>
      <c r="T10" s="369"/>
    </row>
    <row r="11" spans="1:20" ht="15.75" x14ac:dyDescent="0.25">
      <c r="A11" s="367" t="s">
        <v>434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7" t="s">
        <v>434</v>
      </c>
      <c r="M11" s="369"/>
      <c r="N11" s="369"/>
      <c r="O11" s="369"/>
      <c r="P11" s="369"/>
      <c r="Q11" s="369"/>
      <c r="R11" s="369"/>
      <c r="S11" s="369"/>
      <c r="T11" s="369"/>
    </row>
    <row r="12" spans="1:20" ht="15.75" x14ac:dyDescent="0.25">
      <c r="A12" s="367" t="s">
        <v>436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7" t="s">
        <v>436</v>
      </c>
      <c r="M12" s="369"/>
      <c r="N12" s="369"/>
      <c r="O12" s="370"/>
      <c r="P12" s="369"/>
      <c r="Q12" s="369"/>
      <c r="R12" s="369"/>
      <c r="S12" s="369"/>
      <c r="T12" s="369"/>
    </row>
    <row r="13" spans="1:20" ht="15.75" x14ac:dyDescent="0.25">
      <c r="A13" s="371" t="s">
        <v>474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1" t="s">
        <v>474</v>
      </c>
      <c r="M13" s="369"/>
      <c r="N13" s="369"/>
      <c r="O13" s="369"/>
      <c r="P13" s="369"/>
      <c r="Q13" s="369"/>
      <c r="R13" s="369"/>
      <c r="S13" s="369"/>
      <c r="T13" s="369"/>
    </row>
    <row r="14" spans="1:20" ht="15.75" x14ac:dyDescent="0.25">
      <c r="A14" s="371" t="s">
        <v>475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1" t="s">
        <v>475</v>
      </c>
      <c r="M14" s="369"/>
      <c r="N14" s="369"/>
      <c r="O14" s="369"/>
      <c r="P14" s="369"/>
      <c r="Q14" s="369"/>
      <c r="R14" s="369"/>
      <c r="S14" s="369"/>
      <c r="T14" s="369"/>
    </row>
    <row r="15" spans="1:20" ht="15.75" x14ac:dyDescent="0.25">
      <c r="A15" s="371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1"/>
      <c r="M15" s="369"/>
      <c r="N15" s="369"/>
      <c r="O15" s="369"/>
      <c r="P15" s="369"/>
      <c r="Q15" s="369"/>
      <c r="R15" s="369"/>
      <c r="S15" s="369"/>
      <c r="T15" s="369"/>
    </row>
    <row r="16" spans="1:20" ht="15.75" x14ac:dyDescent="0.25">
      <c r="A16" s="371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1"/>
      <c r="M16" s="369"/>
      <c r="N16" s="369"/>
      <c r="O16" s="369"/>
      <c r="P16" s="369"/>
      <c r="Q16" s="369"/>
      <c r="R16" s="369"/>
      <c r="S16" s="369"/>
      <c r="T16" s="369"/>
    </row>
    <row r="17" spans="1:20" ht="15.75" x14ac:dyDescent="0.25">
      <c r="A17" s="371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1"/>
      <c r="M17" s="369"/>
      <c r="N17" s="369"/>
      <c r="O17" s="369"/>
      <c r="P17" s="369"/>
      <c r="Q17" s="369"/>
      <c r="R17" s="369"/>
      <c r="S17" s="369"/>
      <c r="T17" s="369"/>
    </row>
    <row r="18" spans="1:20" ht="15.75" x14ac:dyDescent="0.25">
      <c r="A18" s="371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1"/>
      <c r="M18" s="369"/>
      <c r="N18" s="369"/>
      <c r="O18" s="369"/>
      <c r="P18" s="369"/>
      <c r="Q18" s="369"/>
      <c r="R18" s="369"/>
      <c r="S18" s="369"/>
      <c r="T18" s="369"/>
    </row>
    <row r="19" spans="1:20" ht="15.75" x14ac:dyDescent="0.25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1"/>
      <c r="M19" s="369"/>
      <c r="N19" s="369"/>
      <c r="O19" s="369"/>
      <c r="P19" s="369"/>
      <c r="Q19" s="369"/>
      <c r="R19" s="369"/>
      <c r="S19" s="369"/>
      <c r="T19" s="369"/>
    </row>
    <row r="20" spans="1:20" ht="15.75" x14ac:dyDescent="0.25">
      <c r="A20" s="371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1"/>
      <c r="M20" s="369"/>
      <c r="N20" s="369"/>
      <c r="O20" s="369"/>
      <c r="P20" s="369"/>
      <c r="Q20" s="369"/>
      <c r="R20" s="369"/>
      <c r="S20" s="369"/>
      <c r="T20" s="369"/>
    </row>
    <row r="21" spans="1:20" ht="15.75" x14ac:dyDescent="0.25">
      <c r="A21" s="374" t="s">
        <v>454</v>
      </c>
      <c r="B21" s="368" t="s">
        <v>111</v>
      </c>
      <c r="C21" s="368" t="s">
        <v>111</v>
      </c>
      <c r="D21" s="368" t="s">
        <v>111</v>
      </c>
      <c r="E21" s="368" t="s">
        <v>111</v>
      </c>
      <c r="F21" s="368" t="s">
        <v>111</v>
      </c>
      <c r="G21" s="368" t="s">
        <v>111</v>
      </c>
      <c r="H21" s="368" t="s">
        <v>111</v>
      </c>
      <c r="I21" s="368" t="s">
        <v>111</v>
      </c>
      <c r="J21" s="368" t="s">
        <v>111</v>
      </c>
      <c r="K21" s="368" t="s">
        <v>111</v>
      </c>
      <c r="L21" s="374" t="s">
        <v>454</v>
      </c>
      <c r="M21" s="370" t="s">
        <v>214</v>
      </c>
      <c r="N21" s="370" t="s">
        <v>111</v>
      </c>
      <c r="O21" s="370" t="s">
        <v>111</v>
      </c>
      <c r="P21" s="370" t="s">
        <v>111</v>
      </c>
      <c r="Q21" s="370" t="s">
        <v>111</v>
      </c>
      <c r="R21" s="370" t="s">
        <v>111</v>
      </c>
      <c r="S21" s="370" t="s">
        <v>225</v>
      </c>
      <c r="T21" s="370" t="s">
        <v>111</v>
      </c>
    </row>
    <row r="22" spans="1:20" ht="15.75" x14ac:dyDescent="0.25">
      <c r="A22" s="374" t="s">
        <v>472</v>
      </c>
      <c r="B22" s="368" t="s">
        <v>111</v>
      </c>
      <c r="C22" s="368" t="s">
        <v>111</v>
      </c>
      <c r="D22" s="368" t="s">
        <v>111</v>
      </c>
      <c r="E22" s="368" t="s">
        <v>111</v>
      </c>
      <c r="F22" s="368" t="s">
        <v>111</v>
      </c>
      <c r="G22" s="368" t="s">
        <v>111</v>
      </c>
      <c r="H22" s="368" t="s">
        <v>111</v>
      </c>
      <c r="I22" s="368" t="s">
        <v>111</v>
      </c>
      <c r="J22" s="368" t="s">
        <v>111</v>
      </c>
      <c r="K22" s="368" t="s">
        <v>111</v>
      </c>
      <c r="L22" s="374" t="s">
        <v>472</v>
      </c>
      <c r="M22" s="370" t="s">
        <v>214</v>
      </c>
      <c r="N22" s="370" t="s">
        <v>111</v>
      </c>
      <c r="O22" s="370" t="s">
        <v>111</v>
      </c>
      <c r="P22" s="370" t="s">
        <v>111</v>
      </c>
      <c r="Q22" s="370" t="s">
        <v>111</v>
      </c>
      <c r="R22" s="370" t="s">
        <v>111</v>
      </c>
      <c r="S22" s="370" t="s">
        <v>111</v>
      </c>
      <c r="T22" s="370" t="s">
        <v>111</v>
      </c>
    </row>
    <row r="23" spans="1:20" ht="15" x14ac:dyDescent="0.25">
      <c r="A23" s="376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</row>
  </sheetData>
  <mergeCells count="12">
    <mergeCell ref="B6:D6"/>
    <mergeCell ref="F6:G6"/>
    <mergeCell ref="H6:I6"/>
    <mergeCell ref="J6:K6"/>
    <mergeCell ref="N6:P6"/>
    <mergeCell ref="T6:T7"/>
    <mergeCell ref="A3:K3"/>
    <mergeCell ref="L3:S3"/>
    <mergeCell ref="A4:K4"/>
    <mergeCell ref="L4:S4"/>
    <mergeCell ref="A5:K5"/>
    <mergeCell ref="L5:S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workbookViewId="0">
      <selection activeCell="A3" sqref="A3:K3"/>
    </sheetView>
  </sheetViews>
  <sheetFormatPr defaultRowHeight="14.25" x14ac:dyDescent="0.2"/>
  <cols>
    <col min="1" max="1" width="33.25" customWidth="1"/>
    <col min="2" max="2" width="10" customWidth="1"/>
    <col min="10" max="10" width="9.75" bestFit="1" customWidth="1"/>
    <col min="11" max="11" width="8.75" customWidth="1"/>
    <col min="12" max="12" width="30.375" customWidth="1"/>
    <col min="13" max="13" width="9.125" customWidth="1"/>
    <col min="14" max="14" width="9.375" customWidth="1"/>
    <col min="15" max="15" width="8.875" customWidth="1"/>
    <col min="16" max="16" width="9" customWidth="1"/>
    <col min="17" max="17" width="9.875" customWidth="1"/>
    <col min="18" max="18" width="9.125" customWidth="1"/>
    <col min="19" max="19" width="10.875" bestFit="1" customWidth="1"/>
    <col min="20" max="20" width="11.375" customWidth="1"/>
  </cols>
  <sheetData>
    <row r="2" spans="1:22" ht="21" x14ac:dyDescent="0.45">
      <c r="A2" s="389" t="s">
        <v>407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 t="s">
        <v>407</v>
      </c>
      <c r="M2" s="389"/>
      <c r="N2" s="389"/>
      <c r="O2" s="389"/>
      <c r="P2" s="389"/>
      <c r="Q2" s="389"/>
      <c r="R2" s="389"/>
      <c r="S2" s="389"/>
      <c r="T2" s="390"/>
      <c r="U2" s="390"/>
      <c r="V2" s="390"/>
    </row>
    <row r="3" spans="1:22" ht="21" x14ac:dyDescent="0.45">
      <c r="A3" s="389" t="s">
        <v>488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 t="s">
        <v>488</v>
      </c>
      <c r="M3" s="389"/>
      <c r="N3" s="389"/>
      <c r="O3" s="389"/>
      <c r="P3" s="389"/>
      <c r="Q3" s="389"/>
      <c r="R3" s="389"/>
      <c r="S3" s="389"/>
      <c r="T3" s="390"/>
      <c r="U3" s="390"/>
      <c r="V3" s="390"/>
    </row>
    <row r="4" spans="1:22" ht="21" x14ac:dyDescent="0.45">
      <c r="A4" s="391" t="s">
        <v>455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 t="s">
        <v>455</v>
      </c>
      <c r="M4" s="391"/>
      <c r="N4" s="391"/>
      <c r="O4" s="391"/>
      <c r="P4" s="391"/>
      <c r="Q4" s="391"/>
      <c r="R4" s="391"/>
      <c r="S4" s="391"/>
      <c r="T4" s="390"/>
      <c r="U4" s="390"/>
      <c r="V4" s="390"/>
    </row>
    <row r="5" spans="1:22" ht="21" x14ac:dyDescent="0.45">
      <c r="A5" s="392" t="s">
        <v>411</v>
      </c>
      <c r="B5" s="354" t="s">
        <v>412</v>
      </c>
      <c r="C5" s="355"/>
      <c r="D5" s="356"/>
      <c r="E5" s="357" t="s">
        <v>413</v>
      </c>
      <c r="F5" s="354" t="s">
        <v>414</v>
      </c>
      <c r="G5" s="356"/>
      <c r="H5" s="358" t="s">
        <v>415</v>
      </c>
      <c r="I5" s="359"/>
      <c r="J5" s="358" t="s">
        <v>416</v>
      </c>
      <c r="K5" s="359"/>
      <c r="L5" s="392" t="s">
        <v>411</v>
      </c>
      <c r="M5" s="357" t="s">
        <v>417</v>
      </c>
      <c r="N5" s="358" t="s">
        <v>418</v>
      </c>
      <c r="O5" s="360"/>
      <c r="P5" s="359"/>
      <c r="Q5" s="361" t="s">
        <v>419</v>
      </c>
      <c r="R5" s="357" t="s">
        <v>196</v>
      </c>
      <c r="S5" s="379" t="s">
        <v>420</v>
      </c>
      <c r="T5" s="363" t="s">
        <v>80</v>
      </c>
      <c r="U5" s="390"/>
      <c r="V5" s="390"/>
    </row>
    <row r="6" spans="1:22" ht="21" x14ac:dyDescent="0.45">
      <c r="A6" s="393" t="s">
        <v>421</v>
      </c>
      <c r="B6" s="357" t="s">
        <v>422</v>
      </c>
      <c r="C6" s="357" t="s">
        <v>423</v>
      </c>
      <c r="D6" s="357" t="s">
        <v>424</v>
      </c>
      <c r="E6" s="357" t="s">
        <v>422</v>
      </c>
      <c r="F6" s="357" t="s">
        <v>422</v>
      </c>
      <c r="G6" s="357" t="s">
        <v>425</v>
      </c>
      <c r="H6" s="357" t="s">
        <v>422</v>
      </c>
      <c r="I6" s="357" t="s">
        <v>426</v>
      </c>
      <c r="J6" s="357" t="s">
        <v>422</v>
      </c>
      <c r="K6" s="357" t="s">
        <v>427</v>
      </c>
      <c r="L6" s="393" t="s">
        <v>421</v>
      </c>
      <c r="M6" s="357" t="s">
        <v>422</v>
      </c>
      <c r="N6" s="357" t="s">
        <v>422</v>
      </c>
      <c r="O6" s="357" t="s">
        <v>428</v>
      </c>
      <c r="P6" s="357" t="s">
        <v>429</v>
      </c>
      <c r="Q6" s="357" t="s">
        <v>419</v>
      </c>
      <c r="R6" s="357" t="s">
        <v>196</v>
      </c>
      <c r="S6" s="365" t="s">
        <v>430</v>
      </c>
      <c r="T6" s="366"/>
      <c r="U6" s="390"/>
      <c r="V6" s="390"/>
    </row>
    <row r="7" spans="1:22" ht="21" x14ac:dyDescent="0.45">
      <c r="A7" s="394" t="s">
        <v>437</v>
      </c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94" t="s">
        <v>437</v>
      </c>
      <c r="M7" s="385"/>
      <c r="N7" s="385"/>
      <c r="O7" s="385"/>
      <c r="P7" s="385"/>
      <c r="Q7" s="385"/>
      <c r="R7" s="385"/>
      <c r="S7" s="385"/>
      <c r="T7" s="395"/>
      <c r="U7" s="390"/>
      <c r="V7" s="390"/>
    </row>
    <row r="8" spans="1:22" ht="21" x14ac:dyDescent="0.45">
      <c r="A8" s="394" t="s">
        <v>489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94" t="s">
        <v>489</v>
      </c>
      <c r="M8" s="385"/>
      <c r="N8" s="385"/>
      <c r="O8" s="385"/>
      <c r="P8" s="385"/>
      <c r="Q8" s="385"/>
      <c r="R8" s="385"/>
      <c r="S8" s="385"/>
      <c r="T8" s="395"/>
      <c r="U8" s="390"/>
      <c r="V8" s="390"/>
    </row>
    <row r="9" spans="1:22" ht="21" x14ac:dyDescent="0.45">
      <c r="A9" s="394" t="s">
        <v>490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94" t="s">
        <v>490</v>
      </c>
      <c r="M9" s="385"/>
      <c r="N9" s="385"/>
      <c r="O9" s="385"/>
      <c r="P9" s="385"/>
      <c r="Q9" s="385"/>
      <c r="R9" s="385"/>
      <c r="S9" s="385"/>
      <c r="T9" s="395"/>
      <c r="U9" s="390"/>
      <c r="V9" s="390"/>
    </row>
    <row r="10" spans="1:22" ht="21" x14ac:dyDescent="0.45">
      <c r="A10" s="394" t="s">
        <v>491</v>
      </c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94" t="s">
        <v>491</v>
      </c>
      <c r="M10" s="385"/>
      <c r="N10" s="385"/>
      <c r="O10" s="385"/>
      <c r="P10" s="385"/>
      <c r="Q10" s="385"/>
      <c r="R10" s="385"/>
      <c r="S10" s="385"/>
      <c r="T10" s="395"/>
      <c r="U10" s="390"/>
      <c r="V10" s="390"/>
    </row>
    <row r="11" spans="1:22" ht="21" x14ac:dyDescent="0.45">
      <c r="A11" s="394" t="s">
        <v>492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94" t="s">
        <v>492</v>
      </c>
      <c r="M11" s="385"/>
      <c r="N11" s="385"/>
      <c r="O11" s="386"/>
      <c r="P11" s="385"/>
      <c r="Q11" s="385"/>
      <c r="R11" s="385"/>
      <c r="S11" s="385"/>
      <c r="T11" s="395"/>
      <c r="U11" s="390"/>
      <c r="V11" s="390"/>
    </row>
    <row r="12" spans="1:22" ht="21" x14ac:dyDescent="0.45">
      <c r="A12" s="395" t="s">
        <v>470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95" t="s">
        <v>470</v>
      </c>
      <c r="M12" s="385"/>
      <c r="N12" s="385"/>
      <c r="O12" s="385"/>
      <c r="P12" s="385"/>
      <c r="Q12" s="385"/>
      <c r="R12" s="385"/>
      <c r="S12" s="385"/>
      <c r="T12" s="395"/>
      <c r="U12" s="390"/>
      <c r="V12" s="390"/>
    </row>
    <row r="13" spans="1:22" ht="21" x14ac:dyDescent="0.45">
      <c r="A13" s="395" t="s">
        <v>471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95" t="s">
        <v>471</v>
      </c>
      <c r="M13" s="385"/>
      <c r="N13" s="385"/>
      <c r="O13" s="385"/>
      <c r="P13" s="385"/>
      <c r="Q13" s="385"/>
      <c r="R13" s="385"/>
      <c r="S13" s="385"/>
      <c r="T13" s="395"/>
      <c r="U13" s="390"/>
      <c r="V13" s="390"/>
    </row>
    <row r="14" spans="1:22" ht="21" x14ac:dyDescent="0.45">
      <c r="A14" s="395" t="s">
        <v>493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95" t="s">
        <v>493</v>
      </c>
      <c r="M14" s="385"/>
      <c r="N14" s="385"/>
      <c r="O14" s="385"/>
      <c r="P14" s="385"/>
      <c r="Q14" s="385"/>
      <c r="R14" s="385"/>
      <c r="S14" s="385"/>
      <c r="T14" s="395"/>
      <c r="U14" s="390"/>
      <c r="V14" s="390"/>
    </row>
    <row r="15" spans="1:22" ht="21" x14ac:dyDescent="0.45">
      <c r="A15" s="39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95"/>
      <c r="M15" s="385"/>
      <c r="N15" s="385"/>
      <c r="O15" s="385"/>
      <c r="P15" s="385"/>
      <c r="Q15" s="385"/>
      <c r="R15" s="385"/>
      <c r="S15" s="385"/>
      <c r="T15" s="395"/>
      <c r="U15" s="390"/>
      <c r="V15" s="390"/>
    </row>
    <row r="16" spans="1:22" ht="21" x14ac:dyDescent="0.45">
      <c r="A16" s="395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95"/>
      <c r="M16" s="385"/>
      <c r="N16" s="385"/>
      <c r="O16" s="385"/>
      <c r="P16" s="385"/>
      <c r="Q16" s="385"/>
      <c r="R16" s="385"/>
      <c r="S16" s="385"/>
      <c r="T16" s="395"/>
      <c r="U16" s="390"/>
      <c r="V16" s="390"/>
    </row>
    <row r="17" spans="1:22" ht="21" x14ac:dyDescent="0.45">
      <c r="A17" s="395"/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95"/>
      <c r="M17" s="385"/>
      <c r="N17" s="385"/>
      <c r="O17" s="385"/>
      <c r="P17" s="385"/>
      <c r="Q17" s="385"/>
      <c r="R17" s="385"/>
      <c r="S17" s="385"/>
      <c r="T17" s="395"/>
      <c r="U17" s="390"/>
      <c r="V17" s="390"/>
    </row>
    <row r="18" spans="1:22" ht="21" x14ac:dyDescent="0.45">
      <c r="A18" s="392" t="s">
        <v>454</v>
      </c>
      <c r="B18" s="386"/>
      <c r="C18" s="385"/>
      <c r="D18" s="385"/>
      <c r="E18" s="385"/>
      <c r="F18" s="385"/>
      <c r="G18" s="385"/>
      <c r="H18" s="385"/>
      <c r="I18" s="385"/>
      <c r="J18" s="386"/>
      <c r="K18" s="385"/>
      <c r="L18" s="392" t="s">
        <v>454</v>
      </c>
      <c r="M18" s="386"/>
      <c r="N18" s="386"/>
      <c r="O18" s="386"/>
      <c r="P18" s="386"/>
      <c r="Q18" s="386"/>
      <c r="R18" s="386"/>
      <c r="S18" s="386"/>
      <c r="T18" s="395"/>
      <c r="U18" s="390"/>
      <c r="V18" s="390"/>
    </row>
    <row r="19" spans="1:22" ht="21" x14ac:dyDescent="0.45">
      <c r="A19" s="392" t="s">
        <v>472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92" t="s">
        <v>472</v>
      </c>
      <c r="M19" s="386"/>
      <c r="N19" s="386"/>
      <c r="O19" s="386"/>
      <c r="P19" s="386"/>
      <c r="Q19" s="386"/>
      <c r="R19" s="386"/>
      <c r="S19" s="385"/>
      <c r="T19" s="395"/>
      <c r="U19" s="390"/>
      <c r="V19" s="390"/>
    </row>
    <row r="20" spans="1:22" ht="21" x14ac:dyDescent="0.45">
      <c r="A20" s="390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</row>
  </sheetData>
  <mergeCells count="12">
    <mergeCell ref="B5:D5"/>
    <mergeCell ref="F5:G5"/>
    <mergeCell ref="H5:I5"/>
    <mergeCell ref="J5:K5"/>
    <mergeCell ref="N5:P5"/>
    <mergeCell ref="T5:T6"/>
    <mergeCell ref="A2:K2"/>
    <mergeCell ref="L2:S2"/>
    <mergeCell ref="A3:K3"/>
    <mergeCell ref="L3:S3"/>
    <mergeCell ref="A4:K4"/>
    <mergeCell ref="L4:S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opLeftCell="A9" workbookViewId="0">
      <selection activeCell="L29" sqref="L29"/>
    </sheetView>
  </sheetViews>
  <sheetFormatPr defaultRowHeight="14.25" x14ac:dyDescent="0.2"/>
  <cols>
    <col min="1" max="1" width="31.625" customWidth="1"/>
    <col min="2" max="2" width="9.75" bestFit="1" customWidth="1"/>
    <col min="7" max="7" width="9.5" customWidth="1"/>
    <col min="11" max="11" width="10.25" customWidth="1"/>
    <col min="12" max="12" width="28.875" customWidth="1"/>
    <col min="13" max="13" width="11.125" customWidth="1"/>
    <col min="14" max="14" width="9.375" customWidth="1"/>
    <col min="15" max="15" width="9.125" customWidth="1"/>
    <col min="16" max="16" width="9.375" customWidth="1"/>
    <col min="17" max="17" width="9.25" customWidth="1"/>
    <col min="18" max="18" width="9.5" customWidth="1"/>
    <col min="19" max="19" width="11" customWidth="1"/>
    <col min="20" max="20" width="11.625" customWidth="1"/>
  </cols>
  <sheetData>
    <row r="2" spans="1:20" ht="18.75" x14ac:dyDescent="0.3">
      <c r="A2" s="350" t="s">
        <v>407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 t="s">
        <v>407</v>
      </c>
      <c r="M2" s="350"/>
      <c r="N2" s="350"/>
      <c r="O2" s="350"/>
      <c r="P2" s="350"/>
      <c r="Q2" s="350"/>
      <c r="R2" s="350"/>
      <c r="S2" s="350"/>
    </row>
    <row r="3" spans="1:20" ht="18.75" x14ac:dyDescent="0.3">
      <c r="A3" s="350" t="s">
        <v>494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 t="s">
        <v>494</v>
      </c>
      <c r="M3" s="350"/>
      <c r="N3" s="350"/>
      <c r="O3" s="350"/>
      <c r="P3" s="350"/>
      <c r="Q3" s="350"/>
      <c r="R3" s="350"/>
      <c r="S3" s="350"/>
    </row>
    <row r="4" spans="1:20" ht="18.75" x14ac:dyDescent="0.3">
      <c r="A4" s="352" t="s">
        <v>455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 t="s">
        <v>455</v>
      </c>
      <c r="M4" s="352"/>
      <c r="N4" s="352"/>
      <c r="O4" s="352"/>
      <c r="P4" s="352"/>
      <c r="Q4" s="352"/>
      <c r="R4" s="352"/>
      <c r="S4" s="352"/>
    </row>
    <row r="5" spans="1:20" ht="18.75" x14ac:dyDescent="0.3">
      <c r="A5" s="353" t="s">
        <v>411</v>
      </c>
      <c r="B5" s="354" t="s">
        <v>412</v>
      </c>
      <c r="C5" s="355"/>
      <c r="D5" s="356"/>
      <c r="E5" s="357" t="s">
        <v>413</v>
      </c>
      <c r="F5" s="354" t="s">
        <v>414</v>
      </c>
      <c r="G5" s="356"/>
      <c r="H5" s="358" t="s">
        <v>415</v>
      </c>
      <c r="I5" s="359"/>
      <c r="J5" s="358" t="s">
        <v>416</v>
      </c>
      <c r="K5" s="359"/>
      <c r="L5" s="353" t="s">
        <v>411</v>
      </c>
      <c r="M5" s="357" t="s">
        <v>417</v>
      </c>
      <c r="N5" s="358" t="s">
        <v>418</v>
      </c>
      <c r="O5" s="360"/>
      <c r="P5" s="359"/>
      <c r="Q5" s="361" t="s">
        <v>419</v>
      </c>
      <c r="R5" s="357" t="s">
        <v>196</v>
      </c>
      <c r="S5" s="379" t="s">
        <v>420</v>
      </c>
      <c r="T5" s="363" t="s">
        <v>80</v>
      </c>
    </row>
    <row r="6" spans="1:20" ht="18.75" x14ac:dyDescent="0.3">
      <c r="A6" s="364" t="s">
        <v>421</v>
      </c>
      <c r="B6" s="357" t="s">
        <v>422</v>
      </c>
      <c r="C6" s="357" t="s">
        <v>423</v>
      </c>
      <c r="D6" s="357" t="s">
        <v>424</v>
      </c>
      <c r="E6" s="357" t="s">
        <v>422</v>
      </c>
      <c r="F6" s="357" t="s">
        <v>422</v>
      </c>
      <c r="G6" s="357" t="s">
        <v>425</v>
      </c>
      <c r="H6" s="357" t="s">
        <v>422</v>
      </c>
      <c r="I6" s="357" t="s">
        <v>426</v>
      </c>
      <c r="J6" s="357" t="s">
        <v>422</v>
      </c>
      <c r="K6" s="357" t="s">
        <v>427</v>
      </c>
      <c r="L6" s="364" t="s">
        <v>421</v>
      </c>
      <c r="M6" s="357" t="s">
        <v>422</v>
      </c>
      <c r="N6" s="357" t="s">
        <v>422</v>
      </c>
      <c r="O6" s="357" t="s">
        <v>428</v>
      </c>
      <c r="P6" s="357" t="s">
        <v>429</v>
      </c>
      <c r="Q6" s="357" t="s">
        <v>419</v>
      </c>
      <c r="R6" s="357" t="s">
        <v>196</v>
      </c>
      <c r="S6" s="365" t="s">
        <v>430</v>
      </c>
      <c r="T6" s="366"/>
    </row>
    <row r="7" spans="1:20" ht="15.75" x14ac:dyDescent="0.25">
      <c r="A7" s="367" t="s">
        <v>437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67" t="s">
        <v>437</v>
      </c>
      <c r="M7" s="396"/>
      <c r="N7" s="396"/>
      <c r="O7" s="396"/>
      <c r="P7" s="396"/>
      <c r="Q7" s="396"/>
      <c r="R7" s="396"/>
      <c r="S7" s="397"/>
      <c r="T7" s="369"/>
    </row>
    <row r="8" spans="1:20" ht="15.75" x14ac:dyDescent="0.25">
      <c r="A8" s="367" t="s">
        <v>495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67" t="s">
        <v>495</v>
      </c>
      <c r="M8" s="396"/>
      <c r="N8" s="396"/>
      <c r="O8" s="396"/>
      <c r="P8" s="396"/>
      <c r="Q8" s="396"/>
      <c r="R8" s="396"/>
      <c r="S8" s="397"/>
      <c r="T8" s="369"/>
    </row>
    <row r="9" spans="1:20" ht="15.75" x14ac:dyDescent="0.25">
      <c r="A9" s="367" t="s">
        <v>484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67" t="s">
        <v>484</v>
      </c>
      <c r="M9" s="387"/>
      <c r="N9" s="396"/>
      <c r="O9" s="396"/>
      <c r="P9" s="396"/>
      <c r="Q9" s="396"/>
      <c r="R9" s="396"/>
      <c r="S9" s="397"/>
      <c r="T9" s="369"/>
    </row>
    <row r="10" spans="1:20" ht="15.75" x14ac:dyDescent="0.25">
      <c r="A10" s="367" t="s">
        <v>485</v>
      </c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67" t="s">
        <v>485</v>
      </c>
      <c r="M10" s="387"/>
      <c r="N10" s="396"/>
      <c r="O10" s="396"/>
      <c r="P10" s="396"/>
      <c r="Q10" s="396"/>
      <c r="R10" s="396"/>
      <c r="S10" s="397"/>
      <c r="T10" s="369"/>
    </row>
    <row r="11" spans="1:20" ht="15.75" x14ac:dyDescent="0.25">
      <c r="A11" s="367" t="s">
        <v>436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67" t="s">
        <v>436</v>
      </c>
      <c r="M11" s="396"/>
      <c r="N11" s="396"/>
      <c r="O11" s="398"/>
      <c r="P11" s="396"/>
      <c r="Q11" s="396"/>
      <c r="R11" s="396"/>
      <c r="S11" s="397"/>
      <c r="T11" s="369"/>
    </row>
    <row r="12" spans="1:20" ht="15.75" x14ac:dyDescent="0.25">
      <c r="A12" s="371" t="s">
        <v>474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71" t="s">
        <v>474</v>
      </c>
      <c r="M12" s="396"/>
      <c r="N12" s="396"/>
      <c r="O12" s="396"/>
      <c r="P12" s="396"/>
      <c r="Q12" s="396"/>
      <c r="R12" s="396"/>
      <c r="S12" s="397"/>
      <c r="T12" s="369"/>
    </row>
    <row r="13" spans="1:20" ht="15.75" x14ac:dyDescent="0.25">
      <c r="A13" s="371" t="s">
        <v>446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71" t="s">
        <v>446</v>
      </c>
      <c r="M13" s="396"/>
      <c r="N13" s="396"/>
      <c r="O13" s="396"/>
      <c r="P13" s="396"/>
      <c r="Q13" s="396"/>
      <c r="R13" s="396"/>
      <c r="S13" s="397"/>
      <c r="T13" s="369"/>
    </row>
    <row r="14" spans="1:20" ht="15.75" x14ac:dyDescent="0.25">
      <c r="A14" s="371" t="s">
        <v>475</v>
      </c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71" t="s">
        <v>475</v>
      </c>
      <c r="M14" s="396"/>
      <c r="N14" s="396"/>
      <c r="O14" s="396"/>
      <c r="P14" s="396"/>
      <c r="Q14" s="396"/>
      <c r="R14" s="396"/>
      <c r="S14" s="397"/>
      <c r="T14" s="369"/>
    </row>
    <row r="15" spans="1:20" ht="15.75" x14ac:dyDescent="0.25">
      <c r="A15" s="371" t="s">
        <v>496</v>
      </c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71" t="s">
        <v>496</v>
      </c>
      <c r="M15" s="396"/>
      <c r="N15" s="396"/>
      <c r="O15" s="396"/>
      <c r="P15" s="396"/>
      <c r="Q15" s="396"/>
      <c r="R15" s="396"/>
      <c r="S15" s="397"/>
      <c r="T15" s="369"/>
    </row>
    <row r="16" spans="1:20" ht="15.75" x14ac:dyDescent="0.25">
      <c r="A16" s="371"/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71"/>
      <c r="M16" s="396"/>
      <c r="N16" s="396"/>
      <c r="O16" s="396"/>
      <c r="P16" s="396"/>
      <c r="Q16" s="396"/>
      <c r="R16" s="396"/>
      <c r="S16" s="397"/>
      <c r="T16" s="369"/>
    </row>
    <row r="17" spans="1:20" ht="15.75" x14ac:dyDescent="0.25">
      <c r="A17" s="371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71"/>
      <c r="M17" s="396"/>
      <c r="N17" s="396"/>
      <c r="O17" s="396"/>
      <c r="P17" s="396"/>
      <c r="Q17" s="396"/>
      <c r="R17" s="396"/>
      <c r="S17" s="397"/>
      <c r="T17" s="369"/>
    </row>
    <row r="18" spans="1:20" ht="15.75" x14ac:dyDescent="0.25">
      <c r="A18" s="374" t="s">
        <v>454</v>
      </c>
      <c r="B18" s="387" t="s">
        <v>111</v>
      </c>
      <c r="C18" s="387" t="s">
        <v>111</v>
      </c>
      <c r="D18" s="387" t="s">
        <v>111</v>
      </c>
      <c r="E18" s="387" t="s">
        <v>111</v>
      </c>
      <c r="F18" s="387" t="s">
        <v>111</v>
      </c>
      <c r="G18" s="387" t="s">
        <v>111</v>
      </c>
      <c r="H18" s="387" t="s">
        <v>111</v>
      </c>
      <c r="I18" s="387" t="s">
        <v>111</v>
      </c>
      <c r="J18" s="387" t="s">
        <v>111</v>
      </c>
      <c r="K18" s="387" t="s">
        <v>111</v>
      </c>
      <c r="L18" s="374" t="s">
        <v>454</v>
      </c>
      <c r="M18" s="387" t="s">
        <v>111</v>
      </c>
      <c r="N18" s="387" t="s">
        <v>111</v>
      </c>
      <c r="O18" s="387" t="s">
        <v>111</v>
      </c>
      <c r="P18" s="387" t="s">
        <v>111</v>
      </c>
      <c r="Q18" s="387" t="s">
        <v>111</v>
      </c>
      <c r="R18" s="387" t="s">
        <v>111</v>
      </c>
      <c r="S18" s="387" t="s">
        <v>111</v>
      </c>
      <c r="T18" s="370" t="s">
        <v>111</v>
      </c>
    </row>
    <row r="19" spans="1:20" ht="15.75" x14ac:dyDescent="0.25">
      <c r="A19" s="374" t="s">
        <v>472</v>
      </c>
      <c r="B19" s="387" t="s">
        <v>111</v>
      </c>
      <c r="C19" s="387" t="s">
        <v>111</v>
      </c>
      <c r="D19" s="387" t="s">
        <v>111</v>
      </c>
      <c r="E19" s="387" t="s">
        <v>111</v>
      </c>
      <c r="F19" s="387" t="s">
        <v>111</v>
      </c>
      <c r="G19" s="387" t="s">
        <v>111</v>
      </c>
      <c r="H19" s="387" t="s">
        <v>111</v>
      </c>
      <c r="I19" s="387" t="s">
        <v>111</v>
      </c>
      <c r="J19" s="387" t="s">
        <v>111</v>
      </c>
      <c r="K19" s="387" t="s">
        <v>111</v>
      </c>
      <c r="L19" s="374" t="s">
        <v>472</v>
      </c>
      <c r="M19" s="387" t="s">
        <v>111</v>
      </c>
      <c r="N19" s="387" t="s">
        <v>111</v>
      </c>
      <c r="O19" s="387" t="s">
        <v>111</v>
      </c>
      <c r="P19" s="387" t="s">
        <v>111</v>
      </c>
      <c r="Q19" s="387" t="s">
        <v>111</v>
      </c>
      <c r="R19" s="387" t="s">
        <v>111</v>
      </c>
      <c r="S19" s="387" t="s">
        <v>111</v>
      </c>
      <c r="T19" s="370" t="s">
        <v>111</v>
      </c>
    </row>
    <row r="20" spans="1:20" ht="15" x14ac:dyDescent="0.25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</row>
    <row r="21" spans="1:20" ht="15" x14ac:dyDescent="0.25">
      <c r="A21" s="376"/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</row>
  </sheetData>
  <mergeCells count="12">
    <mergeCell ref="B5:D5"/>
    <mergeCell ref="F5:G5"/>
    <mergeCell ref="H5:I5"/>
    <mergeCell ref="J5:K5"/>
    <mergeCell ref="N5:P5"/>
    <mergeCell ref="T5:T6"/>
    <mergeCell ref="A2:K2"/>
    <mergeCell ref="L2:S2"/>
    <mergeCell ref="A3:K3"/>
    <mergeCell ref="L3:S3"/>
    <mergeCell ref="A4:K4"/>
    <mergeCell ref="L4:S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J24" sqref="J24"/>
    </sheetView>
  </sheetViews>
  <sheetFormatPr defaultRowHeight="14.25" x14ac:dyDescent="0.2"/>
  <cols>
    <col min="1" max="1" width="21.5" customWidth="1"/>
    <col min="2" max="2" width="9.125" customWidth="1"/>
    <col min="5" max="5" width="11" customWidth="1"/>
    <col min="6" max="6" width="9.25" customWidth="1"/>
    <col min="7" max="7" width="10.5" customWidth="1"/>
    <col min="8" max="8" width="9.25" customWidth="1"/>
    <col min="9" max="9" width="10" customWidth="1"/>
    <col min="10" max="10" width="9.125" customWidth="1"/>
    <col min="12" max="12" width="21.75" customWidth="1"/>
    <col min="13" max="13" width="9.75" customWidth="1"/>
    <col min="14" max="14" width="10" customWidth="1"/>
    <col min="15" max="15" width="9.625" customWidth="1"/>
    <col min="16" max="16" width="9.5" customWidth="1"/>
    <col min="17" max="17" width="10.125" customWidth="1"/>
    <col min="18" max="18" width="9.75" customWidth="1"/>
    <col min="19" max="19" width="10.375" customWidth="1"/>
    <col min="20" max="20" width="10.75" customWidth="1"/>
  </cols>
  <sheetData>
    <row r="1" spans="1:20" ht="21" x14ac:dyDescent="0.45">
      <c r="A1" s="399" t="s">
        <v>407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 t="s">
        <v>407</v>
      </c>
      <c r="M1" s="399"/>
      <c r="N1" s="399"/>
      <c r="O1" s="399"/>
      <c r="P1" s="399"/>
      <c r="Q1" s="399"/>
      <c r="R1" s="399"/>
      <c r="S1" s="399"/>
      <c r="T1" s="400"/>
    </row>
    <row r="2" spans="1:20" ht="21" x14ac:dyDescent="0.45">
      <c r="A2" s="399" t="s">
        <v>497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 t="s">
        <v>497</v>
      </c>
      <c r="M2" s="399"/>
      <c r="N2" s="399"/>
      <c r="O2" s="399"/>
      <c r="P2" s="399"/>
      <c r="Q2" s="399"/>
      <c r="R2" s="399"/>
      <c r="S2" s="399"/>
      <c r="T2" s="400"/>
    </row>
    <row r="3" spans="1:20" ht="21" x14ac:dyDescent="0.45">
      <c r="A3" s="401" t="s">
        <v>455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 t="s">
        <v>410</v>
      </c>
      <c r="M3" s="401"/>
      <c r="N3" s="401"/>
      <c r="O3" s="401"/>
      <c r="P3" s="401"/>
      <c r="Q3" s="401"/>
      <c r="R3" s="401"/>
      <c r="S3" s="401"/>
      <c r="T3" s="400"/>
    </row>
    <row r="4" spans="1:20" ht="21" x14ac:dyDescent="0.45">
      <c r="A4" s="402" t="s">
        <v>411</v>
      </c>
      <c r="B4" s="403" t="s">
        <v>412</v>
      </c>
      <c r="C4" s="404"/>
      <c r="D4" s="405"/>
      <c r="E4" s="406" t="s">
        <v>413</v>
      </c>
      <c r="F4" s="403" t="s">
        <v>414</v>
      </c>
      <c r="G4" s="405"/>
      <c r="H4" s="407" t="s">
        <v>415</v>
      </c>
      <c r="I4" s="408"/>
      <c r="J4" s="407" t="s">
        <v>416</v>
      </c>
      <c r="K4" s="408"/>
      <c r="L4" s="402" t="s">
        <v>411</v>
      </c>
      <c r="M4" s="406" t="s">
        <v>417</v>
      </c>
      <c r="N4" s="407" t="s">
        <v>418</v>
      </c>
      <c r="O4" s="409"/>
      <c r="P4" s="408"/>
      <c r="Q4" s="410" t="s">
        <v>419</v>
      </c>
      <c r="R4" s="406" t="s">
        <v>196</v>
      </c>
      <c r="S4" s="411" t="s">
        <v>420</v>
      </c>
      <c r="T4" s="363" t="s">
        <v>80</v>
      </c>
    </row>
    <row r="5" spans="1:20" ht="21" x14ac:dyDescent="0.45">
      <c r="A5" s="375" t="s">
        <v>421</v>
      </c>
      <c r="B5" s="406" t="s">
        <v>422</v>
      </c>
      <c r="C5" s="406" t="s">
        <v>423</v>
      </c>
      <c r="D5" s="406" t="s">
        <v>424</v>
      </c>
      <c r="E5" s="406" t="s">
        <v>422</v>
      </c>
      <c r="F5" s="406" t="s">
        <v>422</v>
      </c>
      <c r="G5" s="406" t="s">
        <v>425</v>
      </c>
      <c r="H5" s="406" t="s">
        <v>422</v>
      </c>
      <c r="I5" s="406" t="s">
        <v>426</v>
      </c>
      <c r="J5" s="406" t="s">
        <v>422</v>
      </c>
      <c r="K5" s="406" t="s">
        <v>427</v>
      </c>
      <c r="L5" s="375" t="s">
        <v>421</v>
      </c>
      <c r="M5" s="406" t="s">
        <v>422</v>
      </c>
      <c r="N5" s="406" t="s">
        <v>422</v>
      </c>
      <c r="O5" s="406" t="s">
        <v>428</v>
      </c>
      <c r="P5" s="406" t="s">
        <v>429</v>
      </c>
      <c r="Q5" s="406" t="s">
        <v>419</v>
      </c>
      <c r="R5" s="406" t="s">
        <v>196</v>
      </c>
      <c r="S5" s="412" t="s">
        <v>430</v>
      </c>
      <c r="T5" s="366"/>
    </row>
    <row r="6" spans="1:20" ht="21" x14ac:dyDescent="0.45">
      <c r="A6" s="413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3"/>
      <c r="M6" s="414"/>
      <c r="N6" s="414"/>
      <c r="O6" s="414"/>
      <c r="P6" s="414"/>
      <c r="Q6" s="414"/>
      <c r="R6" s="414"/>
      <c r="S6" s="414"/>
      <c r="T6" s="413"/>
    </row>
    <row r="7" spans="1:20" ht="21" x14ac:dyDescent="0.45">
      <c r="A7" s="413" t="s">
        <v>498</v>
      </c>
      <c r="B7" s="414"/>
      <c r="C7" s="414"/>
      <c r="D7" s="414"/>
      <c r="E7" s="414"/>
      <c r="F7" s="414">
        <v>111111</v>
      </c>
      <c r="G7" s="414"/>
      <c r="H7" s="414"/>
      <c r="I7" s="414"/>
      <c r="J7" s="414"/>
      <c r="K7" s="414"/>
      <c r="L7" s="413" t="s">
        <v>498</v>
      </c>
      <c r="M7" s="414"/>
      <c r="N7" s="414"/>
      <c r="O7" s="414"/>
      <c r="P7" s="414"/>
      <c r="Q7" s="414"/>
      <c r="R7" s="414"/>
      <c r="S7" s="414"/>
      <c r="T7" s="415">
        <v>111111</v>
      </c>
    </row>
    <row r="8" spans="1:20" ht="21" x14ac:dyDescent="0.45">
      <c r="A8" s="413" t="s">
        <v>484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3" t="s">
        <v>484</v>
      </c>
      <c r="M8" s="414"/>
      <c r="N8" s="414"/>
      <c r="O8" s="414"/>
      <c r="P8" s="414"/>
      <c r="Q8" s="414"/>
      <c r="R8" s="414"/>
      <c r="S8" s="414"/>
      <c r="T8" s="415"/>
    </row>
    <row r="9" spans="1:20" ht="21" x14ac:dyDescent="0.45">
      <c r="A9" s="413" t="s">
        <v>485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3" t="s">
        <v>485</v>
      </c>
      <c r="M9" s="414"/>
      <c r="N9" s="414"/>
      <c r="O9" s="414"/>
      <c r="P9" s="414"/>
      <c r="Q9" s="414"/>
      <c r="R9" s="414"/>
      <c r="S9" s="414"/>
      <c r="T9" s="415"/>
    </row>
    <row r="10" spans="1:20" ht="21" x14ac:dyDescent="0.45">
      <c r="A10" s="413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3"/>
      <c r="M10" s="414"/>
      <c r="N10" s="414"/>
      <c r="O10" s="414"/>
      <c r="P10" s="414"/>
      <c r="Q10" s="414"/>
      <c r="R10" s="414"/>
      <c r="S10" s="414"/>
      <c r="T10" s="415"/>
    </row>
    <row r="11" spans="1:20" ht="21" x14ac:dyDescent="0.45">
      <c r="A11" s="402" t="s">
        <v>454</v>
      </c>
      <c r="B11" s="416" t="s">
        <v>111</v>
      </c>
      <c r="C11" s="416" t="s">
        <v>111</v>
      </c>
      <c r="D11" s="416" t="s">
        <v>111</v>
      </c>
      <c r="E11" s="416" t="s">
        <v>111</v>
      </c>
      <c r="F11" s="416">
        <v>111111</v>
      </c>
      <c r="G11" s="416" t="s">
        <v>111</v>
      </c>
      <c r="H11" s="416" t="s">
        <v>111</v>
      </c>
      <c r="I11" s="416" t="s">
        <v>111</v>
      </c>
      <c r="J11" s="416" t="s">
        <v>111</v>
      </c>
      <c r="K11" s="416" t="s">
        <v>111</v>
      </c>
      <c r="L11" s="402" t="s">
        <v>454</v>
      </c>
      <c r="M11" s="416" t="s">
        <v>111</v>
      </c>
      <c r="N11" s="416" t="s">
        <v>111</v>
      </c>
      <c r="O11" s="416" t="s">
        <v>111</v>
      </c>
      <c r="P11" s="416" t="s">
        <v>111</v>
      </c>
      <c r="Q11" s="416" t="s">
        <v>111</v>
      </c>
      <c r="R11" s="416" t="s">
        <v>111</v>
      </c>
      <c r="S11" s="416" t="s">
        <v>111</v>
      </c>
      <c r="T11" s="415">
        <f>SUM(T7:T10)</f>
        <v>111111</v>
      </c>
    </row>
    <row r="12" spans="1:20" ht="21" x14ac:dyDescent="0.45">
      <c r="A12" s="402" t="s">
        <v>472</v>
      </c>
      <c r="B12" s="416" t="s">
        <v>111</v>
      </c>
      <c r="C12" s="416" t="s">
        <v>111</v>
      </c>
      <c r="D12" s="416" t="s">
        <v>111</v>
      </c>
      <c r="E12" s="416" t="s">
        <v>111</v>
      </c>
      <c r="F12" s="416">
        <v>111111</v>
      </c>
      <c r="G12" s="416" t="s">
        <v>111</v>
      </c>
      <c r="H12" s="416" t="s">
        <v>111</v>
      </c>
      <c r="I12" s="416" t="s">
        <v>111</v>
      </c>
      <c r="J12" s="416" t="s">
        <v>111</v>
      </c>
      <c r="K12" s="416" t="s">
        <v>111</v>
      </c>
      <c r="L12" s="402" t="s">
        <v>472</v>
      </c>
      <c r="M12" s="416" t="s">
        <v>111</v>
      </c>
      <c r="N12" s="416" t="s">
        <v>111</v>
      </c>
      <c r="O12" s="416" t="s">
        <v>111</v>
      </c>
      <c r="P12" s="416" t="s">
        <v>111</v>
      </c>
      <c r="Q12" s="416" t="s">
        <v>111</v>
      </c>
      <c r="R12" s="416" t="s">
        <v>111</v>
      </c>
      <c r="S12" s="416" t="s">
        <v>111</v>
      </c>
      <c r="T12" s="415">
        <v>111111</v>
      </c>
    </row>
    <row r="13" spans="1:20" ht="21" x14ac:dyDescent="0.45">
      <c r="A13" s="400"/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</row>
    <row r="14" spans="1:20" ht="15.75" x14ac:dyDescent="0.3">
      <c r="A14" s="417"/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</row>
  </sheetData>
  <mergeCells count="12">
    <mergeCell ref="B4:D4"/>
    <mergeCell ref="F4:G4"/>
    <mergeCell ref="H4:I4"/>
    <mergeCell ref="J4:K4"/>
    <mergeCell ref="N4:P4"/>
    <mergeCell ref="T4:T5"/>
    <mergeCell ref="A1:K1"/>
    <mergeCell ref="L1:S1"/>
    <mergeCell ref="A2:K2"/>
    <mergeCell ref="L2:S2"/>
    <mergeCell ref="A3:K3"/>
    <mergeCell ref="L3:S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23" workbookViewId="0">
      <selection activeCell="F74" sqref="F74"/>
    </sheetView>
  </sheetViews>
  <sheetFormatPr defaultRowHeight="14.25" x14ac:dyDescent="0.2"/>
  <cols>
    <col min="1" max="1" width="14.75" customWidth="1"/>
    <col min="2" max="2" width="13" customWidth="1"/>
    <col min="3" max="3" width="31.75" customWidth="1"/>
    <col min="4" max="4" width="9" customWidth="1"/>
    <col min="5" max="5" width="13.25" customWidth="1"/>
    <col min="8" max="8" width="14.25" customWidth="1"/>
    <col min="9" max="9" width="13.25" customWidth="1"/>
    <col min="10" max="10" width="14.375" customWidth="1"/>
    <col min="11" max="11" width="17.75" customWidth="1"/>
    <col min="12" max="12" width="11.25" customWidth="1"/>
  </cols>
  <sheetData>
    <row r="1" spans="1:10" ht="23.25" x14ac:dyDescent="0.5">
      <c r="A1" s="45" t="s">
        <v>33</v>
      </c>
      <c r="B1" s="45"/>
      <c r="C1" s="45"/>
      <c r="D1" s="45" t="s">
        <v>363</v>
      </c>
      <c r="E1" s="45"/>
      <c r="F1" s="46"/>
      <c r="G1" s="46"/>
      <c r="H1" s="46"/>
      <c r="I1" s="46"/>
    </row>
    <row r="2" spans="1:10" ht="21.75" x14ac:dyDescent="0.45">
      <c r="A2" s="280" t="s">
        <v>34</v>
      </c>
      <c r="B2" s="280"/>
      <c r="C2" s="280"/>
      <c r="D2" s="280"/>
      <c r="E2" s="280"/>
      <c r="F2" s="46"/>
      <c r="G2" s="46"/>
      <c r="H2" s="46"/>
      <c r="I2" s="46"/>
    </row>
    <row r="3" spans="1:10" ht="22.5" thickBot="1" x14ac:dyDescent="0.5">
      <c r="A3" s="47"/>
      <c r="B3" s="47"/>
      <c r="C3" s="47"/>
      <c r="D3" s="47" t="s">
        <v>364</v>
      </c>
      <c r="E3" s="47"/>
      <c r="F3" s="46"/>
      <c r="G3" s="46"/>
      <c r="H3" s="46"/>
      <c r="I3" s="46"/>
    </row>
    <row r="4" spans="1:10" ht="44.25" thickTop="1" x14ac:dyDescent="0.45">
      <c r="A4" s="48" t="s">
        <v>35</v>
      </c>
      <c r="B4" s="49"/>
      <c r="C4" s="50" t="s">
        <v>36</v>
      </c>
      <c r="D4" s="51" t="s">
        <v>37</v>
      </c>
      <c r="E4" s="52" t="s">
        <v>38</v>
      </c>
      <c r="F4" s="46"/>
      <c r="G4" s="46"/>
      <c r="H4" s="46"/>
      <c r="I4" s="46"/>
    </row>
    <row r="5" spans="1:10" ht="40.5" customHeight="1" thickBot="1" x14ac:dyDescent="0.4">
      <c r="A5" s="53" t="s">
        <v>39</v>
      </c>
      <c r="B5" s="54" t="s">
        <v>40</v>
      </c>
      <c r="C5" s="55"/>
      <c r="D5" s="56" t="s">
        <v>361</v>
      </c>
      <c r="E5" s="57" t="s">
        <v>41</v>
      </c>
      <c r="F5" s="46"/>
      <c r="G5" s="46"/>
      <c r="H5" s="46"/>
      <c r="I5" s="46"/>
    </row>
    <row r="6" spans="1:10" ht="22.5" thickTop="1" x14ac:dyDescent="0.45">
      <c r="A6" s="58"/>
      <c r="B6" s="217">
        <v>38236305.579999998</v>
      </c>
      <c r="C6" s="59"/>
      <c r="D6" s="60"/>
      <c r="E6" s="41">
        <v>38236305.579999998</v>
      </c>
      <c r="F6" s="46"/>
      <c r="G6" s="46"/>
      <c r="H6" s="46"/>
      <c r="I6" s="46"/>
    </row>
    <row r="7" spans="1:10" ht="21.75" x14ac:dyDescent="0.45">
      <c r="A7" s="61"/>
      <c r="B7" s="62"/>
      <c r="C7" s="63" t="s">
        <v>355</v>
      </c>
      <c r="D7" s="60"/>
      <c r="E7" s="62"/>
      <c r="F7" s="46"/>
      <c r="G7" s="46"/>
      <c r="H7" s="46"/>
      <c r="I7" s="46"/>
    </row>
    <row r="8" spans="1:10" ht="21.75" x14ac:dyDescent="0.45">
      <c r="A8" s="61">
        <v>225700</v>
      </c>
      <c r="B8" s="207">
        <v>1398.75</v>
      </c>
      <c r="C8" s="62" t="s">
        <v>42</v>
      </c>
      <c r="D8" s="64">
        <v>411000</v>
      </c>
      <c r="E8" s="207">
        <v>1398.75</v>
      </c>
      <c r="F8" s="46"/>
      <c r="G8" s="46"/>
      <c r="H8" s="46"/>
      <c r="I8" s="46"/>
    </row>
    <row r="9" spans="1:10" ht="21.75" x14ac:dyDescent="0.45">
      <c r="A9" s="61">
        <v>178820</v>
      </c>
      <c r="B9" s="207">
        <v>3762</v>
      </c>
      <c r="C9" s="62" t="s">
        <v>43</v>
      </c>
      <c r="D9" s="64">
        <v>412000</v>
      </c>
      <c r="E9" s="207">
        <v>3762</v>
      </c>
      <c r="F9" s="46"/>
      <c r="G9" s="46"/>
      <c r="H9" s="46"/>
      <c r="I9" s="46"/>
    </row>
    <row r="10" spans="1:10" ht="21.75" x14ac:dyDescent="0.45">
      <c r="A10" s="61">
        <v>207840</v>
      </c>
      <c r="B10" s="207" t="s">
        <v>111</v>
      </c>
      <c r="C10" s="62" t="s">
        <v>44</v>
      </c>
      <c r="D10" s="64">
        <v>413000</v>
      </c>
      <c r="E10" s="207" t="s">
        <v>111</v>
      </c>
      <c r="F10" s="46"/>
      <c r="G10" s="46"/>
      <c r="H10" s="46"/>
      <c r="I10" s="46"/>
    </row>
    <row r="11" spans="1:10" ht="21.75" x14ac:dyDescent="0.45">
      <c r="A11" s="61">
        <v>36550</v>
      </c>
      <c r="B11" s="207">
        <v>27000</v>
      </c>
      <c r="C11" s="62" t="s">
        <v>45</v>
      </c>
      <c r="D11" s="64">
        <v>415000</v>
      </c>
      <c r="E11" s="207">
        <v>27000</v>
      </c>
      <c r="F11" s="46"/>
      <c r="G11" s="46"/>
      <c r="H11" s="46"/>
      <c r="I11" s="46"/>
    </row>
    <row r="12" spans="1:10" ht="21.75" x14ac:dyDescent="0.45">
      <c r="A12" s="61">
        <v>15439920</v>
      </c>
      <c r="B12" s="207">
        <v>1314777.43</v>
      </c>
      <c r="C12" s="62" t="s">
        <v>46</v>
      </c>
      <c r="D12" s="64">
        <v>421000</v>
      </c>
      <c r="E12" s="207">
        <v>1314777.43</v>
      </c>
      <c r="F12" s="46"/>
      <c r="G12" s="46"/>
      <c r="H12" s="46"/>
      <c r="I12" s="65">
        <f>E6-E62</f>
        <v>38236305.579999998</v>
      </c>
    </row>
    <row r="13" spans="1:10" ht="21.75" x14ac:dyDescent="0.45">
      <c r="A13" s="61">
        <v>13911170</v>
      </c>
      <c r="B13" s="207" t="s">
        <v>111</v>
      </c>
      <c r="C13" s="62" t="s">
        <v>47</v>
      </c>
      <c r="D13" s="64">
        <v>431002</v>
      </c>
      <c r="E13" s="207" t="s">
        <v>111</v>
      </c>
      <c r="F13" s="46"/>
      <c r="G13" s="46"/>
      <c r="H13" s="46"/>
      <c r="I13" s="46"/>
    </row>
    <row r="14" spans="1:10" ht="22.5" thickBot="1" x14ac:dyDescent="0.5">
      <c r="A14" s="66">
        <f>SUM(A8:A13)</f>
        <v>30000000</v>
      </c>
      <c r="B14" s="66">
        <f>SUM(B8:B13)</f>
        <v>1346938.18</v>
      </c>
      <c r="C14" s="62"/>
      <c r="D14" s="64"/>
      <c r="E14" s="66">
        <f>SUM(E7:E13)</f>
        <v>1346938.18</v>
      </c>
      <c r="F14" s="46"/>
      <c r="G14" s="46"/>
      <c r="H14" s="46"/>
      <c r="I14" s="46"/>
      <c r="J14" s="66">
        <f>SUM(J8:J13)</f>
        <v>0</v>
      </c>
    </row>
    <row r="15" spans="1:10" ht="22.5" thickTop="1" x14ac:dyDescent="0.45">
      <c r="A15" s="67"/>
      <c r="B15" s="69"/>
      <c r="C15" s="68" t="s">
        <v>333</v>
      </c>
      <c r="D15" s="64"/>
      <c r="E15" s="69"/>
      <c r="F15" s="46"/>
      <c r="G15" s="46"/>
      <c r="H15" s="46"/>
      <c r="I15" s="46"/>
    </row>
    <row r="16" spans="1:10" ht="21.75" x14ac:dyDescent="0.45">
      <c r="A16" s="67" t="s">
        <v>33</v>
      </c>
      <c r="B16" s="69"/>
      <c r="C16" s="68" t="s">
        <v>334</v>
      </c>
      <c r="D16" s="37"/>
      <c r="E16" s="69"/>
      <c r="F16" s="46"/>
      <c r="G16" s="46"/>
      <c r="H16" s="46"/>
      <c r="I16" s="46"/>
    </row>
    <row r="17" spans="1:9" ht="21.75" x14ac:dyDescent="0.45">
      <c r="A17" s="67"/>
      <c r="B17" s="69"/>
      <c r="C17" s="62" t="s">
        <v>335</v>
      </c>
      <c r="D17" s="37"/>
      <c r="E17" s="69"/>
      <c r="F17" s="46"/>
      <c r="G17" s="46"/>
      <c r="H17" s="46"/>
      <c r="I17" s="46"/>
    </row>
    <row r="18" spans="1:9" ht="21.75" x14ac:dyDescent="0.45">
      <c r="A18" s="67"/>
      <c r="B18" s="69">
        <v>45780</v>
      </c>
      <c r="C18" s="62" t="s">
        <v>351</v>
      </c>
      <c r="D18" s="37"/>
      <c r="E18" s="69">
        <v>45780</v>
      </c>
      <c r="F18" s="46"/>
      <c r="G18" s="46"/>
      <c r="H18" s="46"/>
      <c r="I18" s="46"/>
    </row>
    <row r="19" spans="1:9" ht="21.75" x14ac:dyDescent="0.45">
      <c r="A19" s="70"/>
      <c r="B19" s="69">
        <v>102943.25</v>
      </c>
      <c r="C19" s="62" t="s">
        <v>48</v>
      </c>
      <c r="D19" s="37" t="s">
        <v>49</v>
      </c>
      <c r="E19" s="69">
        <v>505521.79</v>
      </c>
      <c r="F19" s="46"/>
      <c r="G19" s="46"/>
      <c r="H19" s="46"/>
      <c r="I19" s="46"/>
    </row>
    <row r="20" spans="1:9" ht="21.75" x14ac:dyDescent="0.45">
      <c r="A20" s="70"/>
      <c r="B20" s="69"/>
      <c r="C20" s="62" t="s">
        <v>340</v>
      </c>
      <c r="D20" s="37" t="s">
        <v>33</v>
      </c>
      <c r="E20" s="69"/>
      <c r="F20" s="46"/>
      <c r="G20" s="46"/>
      <c r="H20" s="46"/>
      <c r="I20" s="46"/>
    </row>
    <row r="21" spans="1:9" ht="21.75" x14ac:dyDescent="0.45">
      <c r="A21" s="70"/>
      <c r="B21" s="69"/>
      <c r="C21" s="62" t="s">
        <v>345</v>
      </c>
      <c r="D21" s="37" t="s">
        <v>50</v>
      </c>
      <c r="E21" s="69"/>
      <c r="F21" s="46"/>
      <c r="G21" s="46"/>
      <c r="H21" s="46"/>
      <c r="I21" s="46"/>
    </row>
    <row r="22" spans="1:9" ht="21.75" x14ac:dyDescent="0.45">
      <c r="A22" s="70"/>
      <c r="B22" s="73"/>
      <c r="C22" s="71" t="s">
        <v>349</v>
      </c>
      <c r="D22" s="72"/>
      <c r="E22" s="73"/>
      <c r="F22" s="46"/>
      <c r="G22" s="46"/>
      <c r="H22" s="46"/>
      <c r="I22" s="46"/>
    </row>
    <row r="23" spans="1:9" ht="21.75" x14ac:dyDescent="0.45">
      <c r="A23" s="70"/>
      <c r="B23" s="69">
        <v>8150</v>
      </c>
      <c r="C23" s="62" t="s">
        <v>51</v>
      </c>
      <c r="D23" s="37" t="s">
        <v>52</v>
      </c>
      <c r="E23" s="69">
        <v>8150</v>
      </c>
      <c r="F23" s="46"/>
      <c r="G23" s="46"/>
      <c r="H23" s="46"/>
      <c r="I23" s="46"/>
    </row>
    <row r="24" spans="1:9" ht="21.75" x14ac:dyDescent="0.45">
      <c r="A24" s="70"/>
      <c r="B24" s="74"/>
      <c r="C24" s="62" t="s">
        <v>216</v>
      </c>
      <c r="D24" s="37"/>
      <c r="E24" s="74"/>
      <c r="F24" s="46"/>
      <c r="G24" s="46"/>
      <c r="H24" s="46"/>
      <c r="I24" s="46"/>
    </row>
    <row r="25" spans="1:9" ht="21.75" x14ac:dyDescent="0.45">
      <c r="A25" s="70"/>
      <c r="B25" s="74"/>
      <c r="C25" s="62" t="s">
        <v>243</v>
      </c>
      <c r="D25" s="75" t="s">
        <v>220</v>
      </c>
      <c r="E25" s="74"/>
      <c r="F25" s="46"/>
      <c r="G25" s="46"/>
      <c r="H25" s="46"/>
      <c r="I25" s="46"/>
    </row>
    <row r="26" spans="1:9" ht="21.75" x14ac:dyDescent="0.45">
      <c r="A26" s="70"/>
      <c r="B26" s="74"/>
      <c r="C26" s="62" t="s">
        <v>217</v>
      </c>
      <c r="D26" s="37"/>
      <c r="E26" s="74"/>
      <c r="F26" s="46"/>
      <c r="G26" s="46"/>
      <c r="H26" s="46"/>
      <c r="I26" s="46"/>
    </row>
    <row r="27" spans="1:9" ht="21.75" x14ac:dyDescent="0.45">
      <c r="A27" s="70"/>
      <c r="B27" s="208">
        <f>SUM(B15:B26)</f>
        <v>156873.25</v>
      </c>
      <c r="C27" s="209"/>
      <c r="D27" s="209"/>
      <c r="E27" s="208">
        <f>SUM(E15:E26)</f>
        <v>559451.79</v>
      </c>
      <c r="F27" s="46"/>
      <c r="G27" s="46"/>
      <c r="H27" s="46"/>
      <c r="I27" s="46"/>
    </row>
    <row r="28" spans="1:9" ht="22.5" thickBot="1" x14ac:dyDescent="0.4">
      <c r="A28" s="77"/>
      <c r="B28" s="223">
        <v>1906389.97</v>
      </c>
      <c r="C28" s="76" t="s">
        <v>53</v>
      </c>
      <c r="D28" s="78"/>
      <c r="E28" s="224">
        <v>1906389.97</v>
      </c>
      <c r="F28" s="46"/>
      <c r="G28" s="46"/>
      <c r="H28" s="46"/>
      <c r="I28" s="46"/>
    </row>
    <row r="29" spans="1:9" ht="21.75" x14ac:dyDescent="0.35">
      <c r="A29" s="77"/>
      <c r="B29" s="221"/>
      <c r="C29" s="77"/>
      <c r="D29" s="77"/>
      <c r="E29" s="222"/>
      <c r="F29" s="46"/>
      <c r="G29" s="46"/>
      <c r="H29" s="46"/>
      <c r="I29" s="46"/>
    </row>
    <row r="30" spans="1:9" ht="21.75" x14ac:dyDescent="0.35">
      <c r="A30" s="77"/>
      <c r="B30" s="221"/>
      <c r="C30" s="77"/>
      <c r="D30" s="77"/>
      <c r="E30" s="222"/>
      <c r="F30" s="46"/>
      <c r="G30" s="46"/>
      <c r="H30" s="46"/>
      <c r="I30" s="46"/>
    </row>
    <row r="31" spans="1:9" ht="21.75" x14ac:dyDescent="0.35">
      <c r="A31" s="77"/>
      <c r="B31" s="221"/>
      <c r="C31" s="77"/>
      <c r="D31" s="77"/>
      <c r="E31" s="222"/>
      <c r="F31" s="46"/>
      <c r="G31" s="46"/>
      <c r="H31" s="46"/>
      <c r="I31" s="46"/>
    </row>
    <row r="32" spans="1:9" ht="21.75" x14ac:dyDescent="0.35">
      <c r="A32" s="77"/>
      <c r="B32" s="221"/>
      <c r="C32" s="77"/>
      <c r="D32" s="77"/>
      <c r="E32" s="222"/>
      <c r="F32" s="46"/>
      <c r="G32" s="46"/>
      <c r="H32" s="46"/>
      <c r="I32" s="46"/>
    </row>
    <row r="33" spans="1:9" ht="21.75" x14ac:dyDescent="0.35">
      <c r="A33" s="77"/>
      <c r="B33" s="221"/>
      <c r="C33" s="77"/>
      <c r="D33" s="77"/>
      <c r="E33" s="222"/>
      <c r="F33" s="46"/>
      <c r="G33" s="46"/>
      <c r="H33" s="46"/>
      <c r="I33" s="46"/>
    </row>
    <row r="34" spans="1:9" ht="21.75" x14ac:dyDescent="0.35">
      <c r="A34" s="77"/>
      <c r="B34" s="221"/>
      <c r="C34" s="77"/>
      <c r="D34" s="77"/>
      <c r="E34" s="222"/>
      <c r="F34" s="46"/>
      <c r="G34" s="46"/>
      <c r="H34" s="46"/>
      <c r="I34" s="46"/>
    </row>
    <row r="35" spans="1:9" ht="21.75" x14ac:dyDescent="0.35">
      <c r="A35" s="77"/>
      <c r="B35" s="221"/>
      <c r="C35" s="77"/>
      <c r="D35" s="77"/>
      <c r="E35" s="222"/>
      <c r="F35" s="46"/>
      <c r="G35" s="46"/>
      <c r="H35" s="46"/>
      <c r="I35" s="46"/>
    </row>
    <row r="36" spans="1:9" ht="23.25" customHeight="1" x14ac:dyDescent="0.45">
      <c r="A36" s="17" t="s">
        <v>35</v>
      </c>
      <c r="B36" s="18"/>
      <c r="C36" s="19" t="s">
        <v>36</v>
      </c>
      <c r="D36" s="218" t="s">
        <v>365</v>
      </c>
      <c r="E36" s="20" t="s">
        <v>38</v>
      </c>
      <c r="F36" s="46"/>
      <c r="G36" s="46"/>
      <c r="H36" s="46"/>
      <c r="I36" s="46"/>
    </row>
    <row r="37" spans="1:9" ht="33" customHeight="1" thickBot="1" x14ac:dyDescent="0.4">
      <c r="A37" s="21" t="s">
        <v>39</v>
      </c>
      <c r="B37" s="219" t="s">
        <v>366</v>
      </c>
      <c r="C37" s="22"/>
      <c r="D37" s="23"/>
      <c r="E37" s="220" t="s">
        <v>367</v>
      </c>
      <c r="F37" s="46"/>
      <c r="G37" s="46"/>
      <c r="H37" s="46"/>
      <c r="I37" s="46"/>
    </row>
    <row r="38" spans="1:9" ht="16.5" customHeight="1" thickTop="1" x14ac:dyDescent="0.45">
      <c r="A38" s="24"/>
      <c r="B38" s="25"/>
      <c r="C38" s="26" t="s">
        <v>54</v>
      </c>
      <c r="D38" s="27"/>
      <c r="E38" s="24"/>
      <c r="F38" s="46"/>
      <c r="G38" s="46"/>
      <c r="H38" s="46"/>
      <c r="I38" s="46"/>
    </row>
    <row r="39" spans="1:9" ht="23.25" x14ac:dyDescent="0.5">
      <c r="A39" s="28">
        <v>1761810</v>
      </c>
      <c r="B39" s="29">
        <v>5500</v>
      </c>
      <c r="C39" s="30" t="s">
        <v>55</v>
      </c>
      <c r="D39" s="31">
        <v>510000</v>
      </c>
      <c r="E39" s="29">
        <v>5500</v>
      </c>
      <c r="F39" s="46"/>
      <c r="G39" s="46"/>
      <c r="H39" s="46"/>
      <c r="I39" s="46"/>
    </row>
    <row r="40" spans="1:9" ht="23.25" x14ac:dyDescent="0.5">
      <c r="A40" s="28">
        <v>2916720</v>
      </c>
      <c r="B40" s="29">
        <v>243060</v>
      </c>
      <c r="C40" s="30" t="s">
        <v>56</v>
      </c>
      <c r="D40" s="31">
        <v>521000</v>
      </c>
      <c r="E40" s="29">
        <v>243060</v>
      </c>
      <c r="F40" s="46"/>
      <c r="G40" s="46"/>
      <c r="H40" s="46"/>
      <c r="I40" s="46"/>
    </row>
    <row r="41" spans="1:9" ht="23.25" x14ac:dyDescent="0.5">
      <c r="A41" s="28">
        <v>9395060</v>
      </c>
      <c r="B41" s="29">
        <v>732105</v>
      </c>
      <c r="C41" s="30" t="s">
        <v>57</v>
      </c>
      <c r="D41" s="31">
        <v>522000</v>
      </c>
      <c r="E41" s="29">
        <v>732105</v>
      </c>
      <c r="F41" s="46"/>
      <c r="G41" s="46"/>
      <c r="H41" s="46"/>
      <c r="I41" s="46"/>
    </row>
    <row r="42" spans="1:9" ht="23.25" x14ac:dyDescent="0.5">
      <c r="A42" s="28">
        <v>1165000</v>
      </c>
      <c r="B42" s="29">
        <v>13300</v>
      </c>
      <c r="C42" s="25" t="s">
        <v>58</v>
      </c>
      <c r="D42" s="31">
        <v>531000</v>
      </c>
      <c r="E42" s="29">
        <v>13300</v>
      </c>
      <c r="F42" s="46"/>
      <c r="G42" s="46"/>
      <c r="H42" s="46"/>
      <c r="I42" s="46"/>
    </row>
    <row r="43" spans="1:9" ht="23.25" x14ac:dyDescent="0.5">
      <c r="A43" s="28">
        <v>6188490</v>
      </c>
      <c r="B43" s="229" t="s">
        <v>111</v>
      </c>
      <c r="C43" s="25" t="s">
        <v>59</v>
      </c>
      <c r="D43" s="31">
        <v>532000</v>
      </c>
      <c r="E43" s="229" t="s">
        <v>111</v>
      </c>
      <c r="F43" s="46"/>
      <c r="G43" s="46"/>
      <c r="H43" s="46"/>
      <c r="I43" s="46"/>
    </row>
    <row r="44" spans="1:9" ht="23.25" x14ac:dyDescent="0.5">
      <c r="A44" s="28">
        <v>2755820</v>
      </c>
      <c r="B44" s="229" t="s">
        <v>111</v>
      </c>
      <c r="C44" s="25" t="s">
        <v>60</v>
      </c>
      <c r="D44" s="31">
        <v>533000</v>
      </c>
      <c r="E44" s="229" t="s">
        <v>111</v>
      </c>
      <c r="F44" s="46"/>
      <c r="G44" s="46"/>
      <c r="H44" s="46"/>
      <c r="I44" s="46"/>
    </row>
    <row r="45" spans="1:9" ht="23.25" x14ac:dyDescent="0.5">
      <c r="A45" s="28">
        <v>456000</v>
      </c>
      <c r="B45" s="229">
        <v>3215</v>
      </c>
      <c r="C45" s="25" t="s">
        <v>61</v>
      </c>
      <c r="D45" s="31">
        <v>534000</v>
      </c>
      <c r="E45" s="229">
        <v>3215</v>
      </c>
      <c r="F45" s="46"/>
      <c r="G45" s="46"/>
      <c r="H45" s="46"/>
      <c r="I45" s="46"/>
    </row>
    <row r="46" spans="1:9" ht="23.25" x14ac:dyDescent="0.5">
      <c r="A46" s="28">
        <v>3624000</v>
      </c>
      <c r="B46" s="229" t="s">
        <v>111</v>
      </c>
      <c r="C46" s="25" t="s">
        <v>62</v>
      </c>
      <c r="D46" s="31">
        <v>560000</v>
      </c>
      <c r="E46" s="229" t="s">
        <v>111</v>
      </c>
      <c r="F46" s="46"/>
      <c r="G46" s="46"/>
      <c r="H46" s="46"/>
      <c r="I46" s="46"/>
    </row>
    <row r="47" spans="1:9" ht="23.25" x14ac:dyDescent="0.5">
      <c r="A47" s="28">
        <v>204200</v>
      </c>
      <c r="B47" s="229" t="s">
        <v>111</v>
      </c>
      <c r="C47" s="25" t="s">
        <v>63</v>
      </c>
      <c r="D47" s="31">
        <v>541000</v>
      </c>
      <c r="E47" s="229" t="s">
        <v>111</v>
      </c>
      <c r="F47" s="46"/>
      <c r="G47" s="46"/>
      <c r="H47" s="46"/>
      <c r="I47" s="46"/>
    </row>
    <row r="48" spans="1:9" ht="23.25" x14ac:dyDescent="0.5">
      <c r="A48" s="28">
        <v>1512900</v>
      </c>
      <c r="B48" s="229" t="s">
        <v>111</v>
      </c>
      <c r="C48" s="25" t="s">
        <v>64</v>
      </c>
      <c r="D48" s="31">
        <v>542000</v>
      </c>
      <c r="E48" s="229" t="s">
        <v>111</v>
      </c>
      <c r="F48" s="46"/>
      <c r="G48" s="46"/>
      <c r="H48" s="46"/>
      <c r="I48" s="46"/>
    </row>
    <row r="49" spans="1:9" ht="23.25" x14ac:dyDescent="0.5">
      <c r="A49" s="28">
        <v>20000</v>
      </c>
      <c r="B49" s="229"/>
      <c r="C49" s="25" t="s">
        <v>65</v>
      </c>
      <c r="D49" s="31"/>
      <c r="E49" s="229"/>
      <c r="F49" s="46"/>
      <c r="G49" s="46"/>
      <c r="H49" s="46"/>
      <c r="I49" s="46"/>
    </row>
    <row r="50" spans="1:9" ht="22.5" thickBot="1" x14ac:dyDescent="0.5">
      <c r="A50" s="33">
        <f>SUM(A39:A49)</f>
        <v>30000000</v>
      </c>
      <c r="B50" s="230">
        <f>SUM(B39:B48)</f>
        <v>997180</v>
      </c>
      <c r="C50" s="25"/>
      <c r="D50" s="31"/>
      <c r="E50" s="33">
        <f>SUM(E39:E48)</f>
        <v>997180</v>
      </c>
      <c r="F50" s="46"/>
      <c r="G50" s="46"/>
      <c r="H50" s="46"/>
      <c r="I50" s="214">
        <f>SUM(B39:B48)</f>
        <v>997180</v>
      </c>
    </row>
    <row r="51" spans="1:9" ht="22.5" thickTop="1" x14ac:dyDescent="0.45">
      <c r="A51" s="34"/>
      <c r="B51" s="32">
        <v>707700</v>
      </c>
      <c r="C51" s="25" t="s">
        <v>247</v>
      </c>
      <c r="D51" s="31">
        <v>441002</v>
      </c>
      <c r="E51" s="32">
        <v>707700</v>
      </c>
      <c r="F51" s="46"/>
      <c r="G51" s="46"/>
      <c r="H51" s="46"/>
      <c r="I51" s="214"/>
    </row>
    <row r="52" spans="1:9" ht="21.75" x14ac:dyDescent="0.45">
      <c r="A52" s="34"/>
      <c r="B52" s="32">
        <v>120000</v>
      </c>
      <c r="C52" s="25" t="s">
        <v>248</v>
      </c>
      <c r="D52" s="31">
        <v>441002</v>
      </c>
      <c r="E52" s="32">
        <v>120000</v>
      </c>
      <c r="F52" s="46"/>
      <c r="G52" s="46"/>
      <c r="H52" s="46"/>
      <c r="I52" s="214"/>
    </row>
    <row r="53" spans="1:9" ht="21.75" x14ac:dyDescent="0.45">
      <c r="A53" s="34"/>
      <c r="B53" s="32">
        <v>111111</v>
      </c>
      <c r="C53" s="210" t="s">
        <v>362</v>
      </c>
      <c r="D53" s="31">
        <v>441001</v>
      </c>
      <c r="E53" s="32">
        <v>111111</v>
      </c>
      <c r="F53" s="46"/>
      <c r="G53" s="46"/>
      <c r="H53" s="46"/>
      <c r="I53" s="214"/>
    </row>
    <row r="54" spans="1:9" ht="23.25" x14ac:dyDescent="0.5">
      <c r="A54" s="34"/>
      <c r="B54" s="32">
        <v>195150</v>
      </c>
      <c r="C54" s="36" t="s">
        <v>336</v>
      </c>
      <c r="D54" s="31">
        <v>441001</v>
      </c>
      <c r="E54" s="32">
        <v>195150</v>
      </c>
      <c r="F54" s="46"/>
      <c r="G54" s="46"/>
      <c r="H54" s="46"/>
      <c r="I54" s="214"/>
    </row>
    <row r="55" spans="1:9" ht="21.75" x14ac:dyDescent="0.45">
      <c r="A55" s="38"/>
      <c r="B55" s="29">
        <v>600160.1</v>
      </c>
      <c r="C55" s="25" t="s">
        <v>66</v>
      </c>
      <c r="D55" s="37" t="s">
        <v>49</v>
      </c>
      <c r="E55" s="29">
        <v>600160.1</v>
      </c>
      <c r="F55" s="46"/>
      <c r="G55" s="46"/>
      <c r="H55" s="46"/>
      <c r="I55" s="214"/>
    </row>
    <row r="56" spans="1:9" ht="21.75" x14ac:dyDescent="0.45">
      <c r="A56" s="38"/>
      <c r="B56" s="29">
        <v>4952</v>
      </c>
      <c r="C56" s="25" t="s">
        <v>67</v>
      </c>
      <c r="D56" s="39">
        <v>110605</v>
      </c>
      <c r="E56" s="29">
        <v>4952</v>
      </c>
      <c r="F56" s="46"/>
      <c r="G56" s="46"/>
      <c r="H56" s="46"/>
      <c r="I56" s="214"/>
    </row>
    <row r="57" spans="1:9" ht="21.75" x14ac:dyDescent="0.45">
      <c r="A57" s="38"/>
      <c r="B57" s="32" t="s">
        <v>111</v>
      </c>
      <c r="C57" s="25" t="s">
        <v>68</v>
      </c>
      <c r="D57" s="31">
        <v>110606</v>
      </c>
      <c r="E57" s="32" t="s">
        <v>111</v>
      </c>
      <c r="F57" s="46"/>
      <c r="G57" s="46"/>
      <c r="H57" s="46"/>
      <c r="I57" s="214"/>
    </row>
    <row r="58" spans="1:9" ht="21.75" x14ac:dyDescent="0.45">
      <c r="A58" s="38"/>
      <c r="B58" s="32">
        <v>99000</v>
      </c>
      <c r="C58" s="25" t="s">
        <v>27</v>
      </c>
      <c r="D58" s="39">
        <v>210402</v>
      </c>
      <c r="E58" s="32">
        <v>99000</v>
      </c>
      <c r="F58" s="79"/>
      <c r="G58" s="46"/>
      <c r="H58" s="46"/>
      <c r="I58" s="214"/>
    </row>
    <row r="59" spans="1:9" ht="16.5" customHeight="1" x14ac:dyDescent="0.45">
      <c r="A59" s="38"/>
      <c r="B59" s="32"/>
      <c r="C59" s="25" t="s">
        <v>51</v>
      </c>
      <c r="D59" s="39">
        <v>300000</v>
      </c>
      <c r="E59" s="32"/>
      <c r="F59" s="46"/>
      <c r="G59" s="46"/>
      <c r="H59" s="46"/>
      <c r="I59" s="214"/>
    </row>
    <row r="60" spans="1:9" ht="21.75" x14ac:dyDescent="0.45">
      <c r="A60" s="38"/>
      <c r="B60" s="41">
        <f>SUM(B51:B59)</f>
        <v>1838073.1</v>
      </c>
      <c r="C60" s="40"/>
      <c r="D60" s="25"/>
      <c r="E60" s="41">
        <f>SUM(E51:E59)</f>
        <v>1838073.1</v>
      </c>
      <c r="F60" s="46"/>
      <c r="G60" s="46"/>
      <c r="H60" s="46"/>
      <c r="I60" s="214"/>
    </row>
    <row r="61" spans="1:9" ht="23.25" x14ac:dyDescent="0.5">
      <c r="A61" s="38"/>
      <c r="B61" s="215">
        <v>2835253.1</v>
      </c>
      <c r="C61" s="42" t="s">
        <v>69</v>
      </c>
      <c r="D61" s="43"/>
      <c r="E61" s="41">
        <v>2835253.1</v>
      </c>
      <c r="F61" s="46"/>
      <c r="G61" s="46"/>
      <c r="H61" s="46"/>
      <c r="I61" s="214"/>
    </row>
    <row r="62" spans="1:9" ht="18.75" customHeight="1" x14ac:dyDescent="0.45">
      <c r="A62" s="38"/>
      <c r="B62" s="44"/>
      <c r="C62" s="39" t="s">
        <v>70</v>
      </c>
      <c r="D62" s="27"/>
      <c r="E62" s="44"/>
      <c r="F62" s="46"/>
      <c r="G62" s="46"/>
      <c r="H62" s="46"/>
      <c r="I62" s="46"/>
    </row>
    <row r="63" spans="1:9" ht="16.5" customHeight="1" x14ac:dyDescent="0.45">
      <c r="A63" s="38"/>
      <c r="B63" s="25"/>
      <c r="C63" s="39" t="s">
        <v>71</v>
      </c>
      <c r="D63" s="27"/>
      <c r="E63" s="216"/>
      <c r="F63" s="46"/>
      <c r="G63" s="46"/>
      <c r="H63" s="46"/>
      <c r="I63" s="46"/>
    </row>
    <row r="64" spans="1:9" ht="21.75" x14ac:dyDescent="0.45">
      <c r="A64" s="38"/>
      <c r="B64" s="216">
        <v>928863.13</v>
      </c>
      <c r="C64" s="39" t="s">
        <v>72</v>
      </c>
      <c r="D64" s="27"/>
      <c r="E64" s="35">
        <v>928863.13</v>
      </c>
      <c r="F64" s="46"/>
      <c r="G64" s="46"/>
      <c r="H64" s="46"/>
      <c r="I64" s="46"/>
    </row>
    <row r="65" spans="1:9" ht="21.75" x14ac:dyDescent="0.45">
      <c r="A65" s="38"/>
      <c r="B65" s="225">
        <v>37307442.450000003</v>
      </c>
      <c r="C65" s="39" t="s">
        <v>73</v>
      </c>
      <c r="D65" s="27"/>
      <c r="E65" s="225">
        <v>37307442.450000003</v>
      </c>
      <c r="F65" s="46"/>
      <c r="G65" s="46"/>
      <c r="H65" s="46"/>
      <c r="I65" s="46"/>
    </row>
  </sheetData>
  <mergeCells count="1">
    <mergeCell ref="A2:E2"/>
  </mergeCells>
  <pageMargins left="0.23622047244094491" right="0.23622047244094491" top="0" bottom="0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6" workbookViewId="0">
      <selection activeCell="H43" sqref="H43"/>
    </sheetView>
  </sheetViews>
  <sheetFormatPr defaultRowHeight="14.25" x14ac:dyDescent="0.2"/>
  <cols>
    <col min="1" max="1" width="35.875" customWidth="1"/>
    <col min="2" max="2" width="14.625" customWidth="1"/>
    <col min="3" max="3" width="16" customWidth="1"/>
    <col min="5" max="5" width="11.75" customWidth="1"/>
    <col min="8" max="8" width="16.25" customWidth="1"/>
    <col min="9" max="9" width="14.625" customWidth="1"/>
    <col min="10" max="10" width="11.375" bestFit="1" customWidth="1"/>
  </cols>
  <sheetData>
    <row r="1" spans="1:6" ht="23.25" x14ac:dyDescent="0.5">
      <c r="A1" s="281" t="s">
        <v>0</v>
      </c>
      <c r="B1" s="281"/>
      <c r="C1" s="281"/>
      <c r="D1" s="15"/>
      <c r="E1" s="15"/>
      <c r="F1" s="15"/>
    </row>
    <row r="2" spans="1:6" ht="23.25" x14ac:dyDescent="0.5">
      <c r="A2" s="281" t="s">
        <v>74</v>
      </c>
      <c r="B2" s="281"/>
      <c r="C2" s="281"/>
      <c r="D2" s="15"/>
      <c r="E2" s="15"/>
      <c r="F2" s="15"/>
    </row>
    <row r="3" spans="1:6" ht="23.25" x14ac:dyDescent="0.5">
      <c r="A3" s="282" t="s">
        <v>368</v>
      </c>
      <c r="B3" s="282"/>
      <c r="C3" s="282"/>
      <c r="D3" s="15"/>
      <c r="E3" s="15"/>
      <c r="F3" s="15"/>
    </row>
    <row r="4" spans="1:6" ht="23.25" x14ac:dyDescent="0.5">
      <c r="A4" s="83" t="s">
        <v>75</v>
      </c>
      <c r="B4" s="84" t="s">
        <v>38</v>
      </c>
      <c r="C4" s="84" t="s">
        <v>76</v>
      </c>
      <c r="D4" s="15"/>
      <c r="E4" s="15"/>
      <c r="F4" s="15"/>
    </row>
    <row r="5" spans="1:6" ht="23.25" x14ac:dyDescent="0.5">
      <c r="A5" s="80" t="s">
        <v>77</v>
      </c>
      <c r="B5" s="226">
        <v>1346938.18</v>
      </c>
      <c r="C5" s="226">
        <v>1346938.18</v>
      </c>
      <c r="D5" s="15"/>
      <c r="E5" s="15"/>
      <c r="F5" s="15"/>
    </row>
    <row r="6" spans="1:6" ht="23.25" x14ac:dyDescent="0.5">
      <c r="A6" s="80" t="s">
        <v>78</v>
      </c>
      <c r="B6" s="226">
        <v>505521.79</v>
      </c>
      <c r="C6" s="226">
        <v>505521.79</v>
      </c>
      <c r="D6" s="15" t="s">
        <v>316</v>
      </c>
      <c r="E6" s="15"/>
      <c r="F6" s="15"/>
    </row>
    <row r="7" spans="1:6" ht="23.25" x14ac:dyDescent="0.5">
      <c r="A7" s="80" t="s">
        <v>244</v>
      </c>
      <c r="B7" s="226" t="s">
        <v>111</v>
      </c>
      <c r="C7" s="226" t="s">
        <v>111</v>
      </c>
      <c r="D7" s="15" t="s">
        <v>317</v>
      </c>
      <c r="E7" s="15"/>
      <c r="F7" s="15"/>
    </row>
    <row r="8" spans="1:6" ht="23.25" x14ac:dyDescent="0.5">
      <c r="A8" s="80" t="s">
        <v>245</v>
      </c>
      <c r="B8" s="226" t="s">
        <v>111</v>
      </c>
      <c r="C8" s="226" t="s">
        <v>111</v>
      </c>
      <c r="D8" s="15" t="s">
        <v>318</v>
      </c>
      <c r="E8" s="15"/>
      <c r="F8" s="15"/>
    </row>
    <row r="9" spans="1:6" ht="23.25" x14ac:dyDescent="0.5">
      <c r="A9" s="80" t="s">
        <v>246</v>
      </c>
      <c r="B9" s="226" t="s">
        <v>111</v>
      </c>
      <c r="C9" s="226" t="s">
        <v>111</v>
      </c>
      <c r="D9" s="15"/>
      <c r="E9" s="15"/>
      <c r="F9" s="15"/>
    </row>
    <row r="10" spans="1:6" ht="23.25" x14ac:dyDescent="0.5">
      <c r="A10" s="80" t="s">
        <v>342</v>
      </c>
      <c r="B10" s="226">
        <v>45780</v>
      </c>
      <c r="C10" s="226">
        <v>45780</v>
      </c>
      <c r="D10" s="15"/>
      <c r="E10" s="15"/>
      <c r="F10" s="15"/>
    </row>
    <row r="11" spans="1:6" ht="23.25" x14ac:dyDescent="0.5">
      <c r="A11" s="80" t="s">
        <v>350</v>
      </c>
      <c r="B11" s="226" t="s">
        <v>111</v>
      </c>
      <c r="C11" s="226" t="s">
        <v>111</v>
      </c>
      <c r="D11" s="15"/>
      <c r="E11" s="15"/>
      <c r="F11" s="15"/>
    </row>
    <row r="12" spans="1:6" ht="23.25" x14ac:dyDescent="0.5">
      <c r="A12" s="80" t="s">
        <v>343</v>
      </c>
      <c r="B12" s="226" t="s">
        <v>111</v>
      </c>
      <c r="C12" s="226" t="s">
        <v>111</v>
      </c>
      <c r="D12" s="15" t="s">
        <v>316</v>
      </c>
      <c r="E12" s="15"/>
      <c r="F12" s="15"/>
    </row>
    <row r="13" spans="1:6" ht="23.25" x14ac:dyDescent="0.5">
      <c r="A13" s="80" t="s">
        <v>346</v>
      </c>
      <c r="B13" s="226" t="s">
        <v>111</v>
      </c>
      <c r="C13" s="226" t="s">
        <v>111</v>
      </c>
      <c r="D13" s="15"/>
      <c r="E13" s="15"/>
      <c r="F13" s="15"/>
    </row>
    <row r="14" spans="1:6" ht="23.25" x14ac:dyDescent="0.5">
      <c r="A14" s="80" t="s">
        <v>79</v>
      </c>
      <c r="B14" s="226">
        <v>8150</v>
      </c>
      <c r="C14" s="226">
        <v>8150</v>
      </c>
      <c r="D14" s="15" t="s">
        <v>319</v>
      </c>
      <c r="E14" s="15"/>
      <c r="F14" s="15"/>
    </row>
    <row r="15" spans="1:6" ht="23.25" x14ac:dyDescent="0.5">
      <c r="A15" s="80" t="s">
        <v>347</v>
      </c>
      <c r="B15" s="226" t="s">
        <v>111</v>
      </c>
      <c r="C15" s="226" t="s">
        <v>111</v>
      </c>
      <c r="D15" s="15" t="s">
        <v>315</v>
      </c>
      <c r="E15" s="15"/>
      <c r="F15" s="15"/>
    </row>
    <row r="16" spans="1:6" ht="23.25" x14ac:dyDescent="0.5">
      <c r="A16" s="80" t="s">
        <v>249</v>
      </c>
      <c r="B16" s="226" t="s">
        <v>111</v>
      </c>
      <c r="C16" s="226" t="s">
        <v>111</v>
      </c>
      <c r="D16" s="15"/>
      <c r="E16" s="15"/>
      <c r="F16" s="15"/>
    </row>
    <row r="17" spans="1:6" ht="23.25" x14ac:dyDescent="0.5">
      <c r="A17" s="80" t="s">
        <v>250</v>
      </c>
      <c r="B17" s="226" t="s">
        <v>111</v>
      </c>
      <c r="C17" s="226" t="s">
        <v>111</v>
      </c>
      <c r="D17" s="15"/>
      <c r="E17" s="15"/>
      <c r="F17" s="15"/>
    </row>
    <row r="18" spans="1:6" ht="23.25" x14ac:dyDescent="0.5">
      <c r="A18" s="80" t="s">
        <v>251</v>
      </c>
      <c r="B18" s="226" t="s">
        <v>111</v>
      </c>
      <c r="C18" s="226" t="s">
        <v>111</v>
      </c>
      <c r="D18" s="15"/>
      <c r="E18" s="15"/>
      <c r="F18" s="15"/>
    </row>
    <row r="19" spans="1:6" ht="24" thickBot="1" x14ac:dyDescent="0.55000000000000004">
      <c r="A19" s="81" t="s">
        <v>80</v>
      </c>
      <c r="B19" s="227">
        <f>SUM(B5:B18)</f>
        <v>1906389.97</v>
      </c>
      <c r="C19" s="227">
        <f>SUM(C5:C18)</f>
        <v>1906389.97</v>
      </c>
      <c r="D19" s="15"/>
      <c r="E19" s="15"/>
      <c r="F19" s="15"/>
    </row>
    <row r="20" spans="1:6" ht="24" thickTop="1" x14ac:dyDescent="0.5">
      <c r="A20" s="82" t="s">
        <v>54</v>
      </c>
      <c r="B20" s="85"/>
      <c r="C20" s="85"/>
      <c r="D20" s="15" t="s">
        <v>316</v>
      </c>
      <c r="E20" s="15"/>
      <c r="F20" s="15"/>
    </row>
    <row r="21" spans="1:6" ht="23.25" x14ac:dyDescent="0.5">
      <c r="A21" s="80" t="s">
        <v>81</v>
      </c>
      <c r="B21" s="85">
        <v>997180</v>
      </c>
      <c r="C21" s="85">
        <v>997180</v>
      </c>
      <c r="D21" s="15" t="s">
        <v>369</v>
      </c>
      <c r="E21" s="15"/>
      <c r="F21" s="15"/>
    </row>
    <row r="22" spans="1:6" ht="23.25" x14ac:dyDescent="0.5">
      <c r="A22" s="80" t="s">
        <v>82</v>
      </c>
      <c r="B22" s="16">
        <v>600160.1</v>
      </c>
      <c r="C22" s="16">
        <v>600160.1</v>
      </c>
      <c r="D22" s="15" t="s">
        <v>320</v>
      </c>
      <c r="E22" s="15"/>
      <c r="F22" s="15"/>
    </row>
    <row r="23" spans="1:6" ht="23.25" x14ac:dyDescent="0.5">
      <c r="A23" s="80" t="s">
        <v>244</v>
      </c>
      <c r="B23" s="85"/>
      <c r="C23" s="85"/>
      <c r="D23" s="15"/>
      <c r="E23" s="15"/>
      <c r="F23" s="15"/>
    </row>
    <row r="24" spans="1:6" ht="23.25" x14ac:dyDescent="0.5">
      <c r="A24" s="80" t="s">
        <v>245</v>
      </c>
      <c r="B24" s="85">
        <v>707700</v>
      </c>
      <c r="C24" s="85">
        <v>707700</v>
      </c>
      <c r="D24" s="15"/>
      <c r="E24" s="15"/>
      <c r="F24" s="15"/>
    </row>
    <row r="25" spans="1:6" ht="23.25" x14ac:dyDescent="0.5">
      <c r="A25" s="80" t="s">
        <v>246</v>
      </c>
      <c r="B25" s="85">
        <v>120000</v>
      </c>
      <c r="C25" s="85">
        <v>120000</v>
      </c>
      <c r="D25" s="15"/>
      <c r="E25" s="15"/>
      <c r="F25" s="15"/>
    </row>
    <row r="26" spans="1:6" ht="23.25" x14ac:dyDescent="0.5">
      <c r="A26" s="80" t="s">
        <v>302</v>
      </c>
      <c r="B26" s="85">
        <v>195150</v>
      </c>
      <c r="C26" s="85">
        <v>195150</v>
      </c>
      <c r="D26" s="15"/>
      <c r="E26" s="15"/>
      <c r="F26" s="15"/>
    </row>
    <row r="27" spans="1:6" ht="23.25" x14ac:dyDescent="0.5">
      <c r="A27" s="80" t="s">
        <v>370</v>
      </c>
      <c r="B27" s="85"/>
      <c r="C27" s="85"/>
      <c r="D27" s="15"/>
      <c r="E27" s="15"/>
      <c r="F27" s="15"/>
    </row>
    <row r="28" spans="1:6" ht="23.25" x14ac:dyDescent="0.5">
      <c r="A28" s="80" t="s">
        <v>83</v>
      </c>
      <c r="B28" s="85">
        <v>4952</v>
      </c>
      <c r="C28" s="85">
        <v>4952</v>
      </c>
      <c r="D28" s="15"/>
      <c r="E28" s="15"/>
      <c r="F28" s="15"/>
    </row>
    <row r="29" spans="1:6" ht="23.25" x14ac:dyDescent="0.5">
      <c r="A29" s="80" t="s">
        <v>84</v>
      </c>
      <c r="B29" s="85"/>
      <c r="C29" s="85"/>
      <c r="D29" s="15"/>
      <c r="E29" s="15"/>
      <c r="F29" s="15"/>
    </row>
    <row r="30" spans="1:6" ht="23.25" x14ac:dyDescent="0.5">
      <c r="A30" s="80" t="s">
        <v>338</v>
      </c>
      <c r="B30" s="85">
        <v>99000</v>
      </c>
      <c r="C30" s="85">
        <v>99000</v>
      </c>
      <c r="D30" s="15"/>
      <c r="E30" s="15"/>
      <c r="F30" s="15"/>
    </row>
    <row r="31" spans="1:6" ht="23.25" x14ac:dyDescent="0.5">
      <c r="A31" s="80" t="s">
        <v>224</v>
      </c>
      <c r="B31" s="87">
        <v>111111</v>
      </c>
      <c r="C31" s="87">
        <v>111111</v>
      </c>
      <c r="D31" s="15"/>
      <c r="E31" s="15"/>
      <c r="F31" s="15"/>
    </row>
    <row r="32" spans="1:6" ht="23.25" x14ac:dyDescent="0.5">
      <c r="A32" s="81" t="s">
        <v>80</v>
      </c>
      <c r="B32" s="228">
        <f>SUM(B21:B31)</f>
        <v>2835253.1</v>
      </c>
      <c r="C32" s="228">
        <f>SUM(C21:C31)</f>
        <v>2835253.1</v>
      </c>
      <c r="D32" s="15"/>
      <c r="E32" s="15"/>
      <c r="F32" s="15"/>
    </row>
    <row r="33" spans="1:6" ht="24" thickBot="1" x14ac:dyDescent="0.55000000000000004">
      <c r="A33" s="82" t="s">
        <v>85</v>
      </c>
      <c r="B33" s="86">
        <f>B19-B32</f>
        <v>-928863.13000000012</v>
      </c>
      <c r="C33" s="86">
        <f>C19-C32</f>
        <v>-928863.13000000012</v>
      </c>
      <c r="D33" s="15"/>
      <c r="E33" s="15"/>
      <c r="F33" s="15"/>
    </row>
    <row r="34" spans="1:6" ht="17.25" thickTop="1" x14ac:dyDescent="0.35">
      <c r="A34" s="2"/>
      <c r="B34" s="2"/>
      <c r="C34" s="2"/>
      <c r="D34" s="2"/>
      <c r="E34" s="2"/>
      <c r="F34" s="2"/>
    </row>
    <row r="36" spans="1:6" ht="16.5" x14ac:dyDescent="0.35">
      <c r="A36" s="2"/>
      <c r="B36" s="2"/>
      <c r="C36" s="2"/>
      <c r="D36" s="2"/>
      <c r="E36" s="2"/>
    </row>
  </sheetData>
  <mergeCells count="3">
    <mergeCell ref="A1:C1"/>
    <mergeCell ref="A2:C2"/>
    <mergeCell ref="A3:C3"/>
  </mergeCells>
  <pageMargins left="0.31496062992125984" right="0.31496062992125984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123" workbookViewId="0">
      <selection activeCell="D138" sqref="D138"/>
    </sheetView>
  </sheetViews>
  <sheetFormatPr defaultRowHeight="14.25" x14ac:dyDescent="0.2"/>
  <cols>
    <col min="1" max="1" width="51" customWidth="1"/>
    <col min="2" max="2" width="7.25" customWidth="1"/>
    <col min="3" max="3" width="10.5" customWidth="1"/>
    <col min="4" max="4" width="12.5" customWidth="1"/>
    <col min="6" max="6" width="11.375" bestFit="1" customWidth="1"/>
    <col min="8" max="8" width="14.125" bestFit="1" customWidth="1"/>
  </cols>
  <sheetData>
    <row r="1" spans="1:4" ht="21" x14ac:dyDescent="0.45">
      <c r="A1" s="88"/>
      <c r="B1" s="88"/>
      <c r="C1" s="88"/>
      <c r="D1" s="89" t="s">
        <v>86</v>
      </c>
    </row>
    <row r="2" spans="1:4" ht="23.25" x14ac:dyDescent="0.5">
      <c r="A2" s="284" t="s">
        <v>0</v>
      </c>
      <c r="B2" s="284"/>
      <c r="C2" s="284"/>
      <c r="D2" s="284"/>
    </row>
    <row r="3" spans="1:4" ht="23.25" x14ac:dyDescent="0.5">
      <c r="A3" s="284" t="s">
        <v>87</v>
      </c>
      <c r="B3" s="284"/>
      <c r="C3" s="284"/>
      <c r="D3" s="284"/>
    </row>
    <row r="4" spans="1:4" ht="23.25" x14ac:dyDescent="0.5">
      <c r="A4" s="285" t="s">
        <v>371</v>
      </c>
      <c r="B4" s="285"/>
      <c r="C4" s="285"/>
      <c r="D4" s="285"/>
    </row>
    <row r="5" spans="1:4" ht="21" x14ac:dyDescent="0.45">
      <c r="A5" s="91" t="s">
        <v>36</v>
      </c>
      <c r="B5" s="90" t="s">
        <v>3</v>
      </c>
      <c r="C5" s="91" t="s">
        <v>88</v>
      </c>
      <c r="D5" s="92" t="s">
        <v>89</v>
      </c>
    </row>
    <row r="6" spans="1:4" ht="21" x14ac:dyDescent="0.45">
      <c r="A6" s="93" t="s">
        <v>90</v>
      </c>
      <c r="B6" s="94"/>
      <c r="C6" s="95"/>
      <c r="D6" s="95"/>
    </row>
    <row r="7" spans="1:4" ht="21" x14ac:dyDescent="0.45">
      <c r="A7" s="96" t="s">
        <v>91</v>
      </c>
      <c r="B7" s="97">
        <v>411000</v>
      </c>
      <c r="C7" s="98"/>
      <c r="D7" s="98"/>
    </row>
    <row r="8" spans="1:4" ht="21" x14ac:dyDescent="0.45">
      <c r="A8" s="99" t="s">
        <v>92</v>
      </c>
      <c r="B8" s="97">
        <v>411001</v>
      </c>
      <c r="C8" s="98">
        <v>102800</v>
      </c>
      <c r="D8" s="98"/>
    </row>
    <row r="9" spans="1:4" ht="21" x14ac:dyDescent="0.45">
      <c r="A9" s="100" t="s">
        <v>93</v>
      </c>
      <c r="B9" s="97">
        <v>411002</v>
      </c>
      <c r="C9" s="98">
        <v>83800</v>
      </c>
      <c r="D9" s="98">
        <v>498.75</v>
      </c>
    </row>
    <row r="10" spans="1:4" ht="21" x14ac:dyDescent="0.45">
      <c r="A10" s="100" t="s">
        <v>94</v>
      </c>
      <c r="B10" s="97">
        <v>411003</v>
      </c>
      <c r="C10" s="98">
        <v>36400</v>
      </c>
      <c r="D10" s="98"/>
    </row>
    <row r="11" spans="1:4" ht="21" x14ac:dyDescent="0.45">
      <c r="A11" s="100" t="s">
        <v>95</v>
      </c>
      <c r="B11" s="97">
        <v>411004</v>
      </c>
      <c r="C11" s="98">
        <v>2700</v>
      </c>
      <c r="D11" s="98">
        <v>900</v>
      </c>
    </row>
    <row r="12" spans="1:4" ht="21" x14ac:dyDescent="0.45">
      <c r="A12" s="100" t="s">
        <v>96</v>
      </c>
      <c r="B12" s="97">
        <v>411006</v>
      </c>
      <c r="C12" s="98"/>
      <c r="D12" s="98"/>
    </row>
    <row r="13" spans="1:4" ht="21" x14ac:dyDescent="0.45">
      <c r="A13" s="100" t="s">
        <v>97</v>
      </c>
      <c r="B13" s="97">
        <v>411007</v>
      </c>
      <c r="C13" s="98"/>
      <c r="D13" s="98"/>
    </row>
    <row r="14" spans="1:4" ht="21" x14ac:dyDescent="0.45">
      <c r="A14" s="101" t="s">
        <v>80</v>
      </c>
      <c r="B14" s="102"/>
      <c r="C14" s="103">
        <v>225700</v>
      </c>
      <c r="D14" s="103">
        <f>SUM(D7:D13)</f>
        <v>1398.75</v>
      </c>
    </row>
    <row r="15" spans="1:4" ht="21" x14ac:dyDescent="0.45">
      <c r="A15" s="104" t="s">
        <v>98</v>
      </c>
      <c r="B15" s="97">
        <v>412000</v>
      </c>
      <c r="C15" s="98"/>
      <c r="D15" s="98"/>
    </row>
    <row r="16" spans="1:4" ht="21" x14ac:dyDescent="0.45">
      <c r="A16" s="100" t="s">
        <v>99</v>
      </c>
      <c r="B16" s="97">
        <v>412101</v>
      </c>
      <c r="C16" s="98">
        <v>3000</v>
      </c>
      <c r="D16" s="98">
        <v>900</v>
      </c>
    </row>
    <row r="17" spans="1:4" ht="21" x14ac:dyDescent="0.45">
      <c r="A17" s="100" t="s">
        <v>402</v>
      </c>
      <c r="B17" s="97">
        <v>412103</v>
      </c>
      <c r="C17" s="98"/>
      <c r="D17" s="98">
        <v>225</v>
      </c>
    </row>
    <row r="18" spans="1:4" ht="21" x14ac:dyDescent="0.45">
      <c r="A18" s="100" t="s">
        <v>100</v>
      </c>
      <c r="B18" s="97">
        <v>412104</v>
      </c>
      <c r="C18" s="98"/>
      <c r="D18" s="98"/>
    </row>
    <row r="19" spans="1:4" ht="21" x14ac:dyDescent="0.45">
      <c r="A19" s="100" t="s">
        <v>101</v>
      </c>
      <c r="B19" s="97">
        <v>412105</v>
      </c>
      <c r="C19" s="98"/>
      <c r="D19" s="98"/>
    </row>
    <row r="20" spans="1:4" ht="21" x14ac:dyDescent="0.45">
      <c r="A20" s="100" t="s">
        <v>102</v>
      </c>
      <c r="B20" s="97">
        <v>412106</v>
      </c>
      <c r="C20" s="98"/>
      <c r="D20" s="98"/>
    </row>
    <row r="21" spans="1:4" ht="21" x14ac:dyDescent="0.45">
      <c r="A21" s="100" t="s">
        <v>103</v>
      </c>
      <c r="B21" s="97">
        <v>412104</v>
      </c>
      <c r="C21" s="98">
        <v>142980</v>
      </c>
      <c r="D21" s="98">
        <v>480</v>
      </c>
    </row>
    <row r="22" spans="1:4" ht="21" x14ac:dyDescent="0.45">
      <c r="A22" s="100" t="s">
        <v>104</v>
      </c>
      <c r="B22" s="97">
        <v>412108</v>
      </c>
      <c r="C22" s="98"/>
      <c r="D22" s="98"/>
    </row>
    <row r="23" spans="1:4" ht="21" x14ac:dyDescent="0.45">
      <c r="A23" s="100" t="s">
        <v>105</v>
      </c>
      <c r="B23" s="97">
        <v>412109</v>
      </c>
      <c r="C23" s="98"/>
      <c r="D23" s="98"/>
    </row>
    <row r="24" spans="1:4" ht="21" x14ac:dyDescent="0.45">
      <c r="A24" s="100" t="s">
        <v>106</v>
      </c>
      <c r="B24" s="102" t="s">
        <v>107</v>
      </c>
      <c r="C24" s="98"/>
      <c r="D24" s="98"/>
    </row>
    <row r="25" spans="1:4" ht="21" x14ac:dyDescent="0.45">
      <c r="A25" s="100" t="s">
        <v>108</v>
      </c>
      <c r="B25" s="97">
        <v>412110</v>
      </c>
      <c r="C25" s="98"/>
      <c r="D25" s="98"/>
    </row>
    <row r="26" spans="1:4" ht="21" x14ac:dyDescent="0.45">
      <c r="A26" s="100" t="s">
        <v>109</v>
      </c>
      <c r="B26" s="102">
        <v>412111</v>
      </c>
      <c r="C26" s="98"/>
      <c r="D26" s="98"/>
    </row>
    <row r="27" spans="1:4" ht="21" x14ac:dyDescent="0.45">
      <c r="A27" s="100" t="s">
        <v>110</v>
      </c>
      <c r="B27" s="102" t="s">
        <v>111</v>
      </c>
      <c r="C27" s="98"/>
      <c r="D27" s="98"/>
    </row>
    <row r="28" spans="1:4" ht="21" x14ac:dyDescent="0.45">
      <c r="A28" s="100" t="s">
        <v>112</v>
      </c>
      <c r="B28" s="97">
        <v>412112</v>
      </c>
      <c r="C28" s="98"/>
      <c r="D28" s="98"/>
    </row>
    <row r="29" spans="1:4" ht="21" x14ac:dyDescent="0.45">
      <c r="A29" s="100" t="s">
        <v>113</v>
      </c>
      <c r="B29" s="97">
        <v>412113</v>
      </c>
      <c r="C29" s="98"/>
      <c r="D29" s="98"/>
    </row>
    <row r="30" spans="1:4" ht="21" x14ac:dyDescent="0.45">
      <c r="A30" s="100" t="s">
        <v>114</v>
      </c>
      <c r="B30" s="97">
        <v>412115</v>
      </c>
      <c r="C30" s="98"/>
      <c r="D30" s="98"/>
    </row>
    <row r="31" spans="1:4" ht="21" x14ac:dyDescent="0.45">
      <c r="A31" s="100" t="s">
        <v>115</v>
      </c>
      <c r="B31" s="97">
        <v>412125</v>
      </c>
      <c r="C31" s="98"/>
      <c r="D31" s="98"/>
    </row>
    <row r="32" spans="1:4" ht="21" x14ac:dyDescent="0.45">
      <c r="A32" s="100" t="s">
        <v>116</v>
      </c>
      <c r="B32" s="102" t="s">
        <v>111</v>
      </c>
      <c r="C32" s="98"/>
      <c r="D32" s="98"/>
    </row>
    <row r="33" spans="1:4" ht="21" x14ac:dyDescent="0.45">
      <c r="A33" s="100" t="s">
        <v>117</v>
      </c>
      <c r="B33" s="102"/>
      <c r="C33" s="98"/>
      <c r="D33" s="98"/>
    </row>
    <row r="34" spans="1:4" ht="21" x14ac:dyDescent="0.45">
      <c r="A34" s="100" t="s">
        <v>118</v>
      </c>
      <c r="B34" s="102"/>
      <c r="C34" s="98"/>
      <c r="D34" s="98"/>
    </row>
    <row r="35" spans="1:4" ht="21" x14ac:dyDescent="0.45">
      <c r="A35" s="100" t="s">
        <v>119</v>
      </c>
      <c r="B35" s="97">
        <v>412201</v>
      </c>
      <c r="C35" s="98"/>
      <c r="D35" s="98"/>
    </row>
    <row r="36" spans="1:4" ht="21" x14ac:dyDescent="0.45">
      <c r="A36" s="105" t="s">
        <v>120</v>
      </c>
      <c r="B36" s="106">
        <v>412202</v>
      </c>
      <c r="C36" s="107"/>
      <c r="D36" s="107"/>
    </row>
    <row r="37" spans="1:4" ht="21" x14ac:dyDescent="0.45">
      <c r="A37" s="108"/>
      <c r="B37" s="109"/>
      <c r="C37" s="110"/>
      <c r="D37" s="110"/>
    </row>
    <row r="38" spans="1:4" ht="21" x14ac:dyDescent="0.45">
      <c r="A38" s="108"/>
      <c r="B38" s="124"/>
      <c r="C38" s="110"/>
      <c r="D38" s="110"/>
    </row>
    <row r="39" spans="1:4" ht="21" x14ac:dyDescent="0.45">
      <c r="A39" s="128">
        <v>2</v>
      </c>
      <c r="B39" s="124"/>
      <c r="C39" s="110"/>
      <c r="D39" s="110"/>
    </row>
    <row r="40" spans="1:4" ht="21" x14ac:dyDescent="0.45">
      <c r="A40" s="111"/>
      <c r="B40" s="90" t="s">
        <v>3</v>
      </c>
      <c r="C40" s="92" t="s">
        <v>88</v>
      </c>
      <c r="D40" s="92" t="s">
        <v>89</v>
      </c>
    </row>
    <row r="41" spans="1:4" ht="21" x14ac:dyDescent="0.45">
      <c r="A41" s="129" t="s">
        <v>121</v>
      </c>
      <c r="B41" s="130">
        <v>412203</v>
      </c>
      <c r="C41" s="126"/>
      <c r="D41" s="95"/>
    </row>
    <row r="42" spans="1:4" ht="21" x14ac:dyDescent="0.45">
      <c r="A42" s="100" t="s">
        <v>122</v>
      </c>
      <c r="B42" s="97">
        <v>412209</v>
      </c>
      <c r="C42" s="98"/>
      <c r="D42" s="98"/>
    </row>
    <row r="43" spans="1:4" ht="21" x14ac:dyDescent="0.45">
      <c r="A43" s="112" t="s">
        <v>123</v>
      </c>
      <c r="B43" s="113">
        <v>412210</v>
      </c>
      <c r="C43" s="98">
        <v>17430</v>
      </c>
      <c r="D43" s="114">
        <v>2007</v>
      </c>
    </row>
    <row r="44" spans="1:4" ht="21" x14ac:dyDescent="0.45">
      <c r="A44" s="115" t="s">
        <v>124</v>
      </c>
      <c r="B44" s="113">
        <v>412299</v>
      </c>
      <c r="C44" s="98"/>
      <c r="D44" s="114"/>
    </row>
    <row r="45" spans="1:4" ht="21" x14ac:dyDescent="0.45">
      <c r="A45" s="99" t="s">
        <v>125</v>
      </c>
      <c r="B45" s="97">
        <v>412301</v>
      </c>
      <c r="C45" s="98"/>
      <c r="D45" s="98"/>
    </row>
    <row r="46" spans="1:4" ht="21" x14ac:dyDescent="0.45">
      <c r="A46" s="100" t="s">
        <v>126</v>
      </c>
      <c r="B46" s="97">
        <v>412306</v>
      </c>
      <c r="C46" s="98"/>
      <c r="D46" s="98"/>
    </row>
    <row r="47" spans="1:4" ht="21" x14ac:dyDescent="0.45">
      <c r="A47" s="100" t="s">
        <v>127</v>
      </c>
      <c r="B47" s="97">
        <v>412304</v>
      </c>
      <c r="C47" s="98"/>
      <c r="D47" s="98"/>
    </row>
    <row r="48" spans="1:4" ht="21" x14ac:dyDescent="0.45">
      <c r="A48" s="100" t="s">
        <v>128</v>
      </c>
      <c r="B48" s="97">
        <v>412305</v>
      </c>
      <c r="C48" s="98"/>
      <c r="D48" s="98"/>
    </row>
    <row r="49" spans="1:4" ht="21" x14ac:dyDescent="0.45">
      <c r="A49" s="100" t="s">
        <v>129</v>
      </c>
      <c r="B49" s="97">
        <v>412307</v>
      </c>
      <c r="C49" s="98"/>
      <c r="D49" s="98"/>
    </row>
    <row r="50" spans="1:4" ht="21" x14ac:dyDescent="0.45">
      <c r="A50" s="100" t="s">
        <v>130</v>
      </c>
      <c r="B50" s="97">
        <v>412308</v>
      </c>
      <c r="C50" s="98"/>
      <c r="D50" s="98"/>
    </row>
    <row r="51" spans="1:4" ht="21" x14ac:dyDescent="0.45">
      <c r="A51" s="100" t="s">
        <v>131</v>
      </c>
      <c r="B51" s="97">
        <v>412303</v>
      </c>
      <c r="C51" s="98">
        <v>13420</v>
      </c>
      <c r="D51" s="98"/>
    </row>
    <row r="52" spans="1:4" ht="21" x14ac:dyDescent="0.45">
      <c r="A52" s="116" t="s">
        <v>242</v>
      </c>
      <c r="B52" s="97">
        <v>412399</v>
      </c>
      <c r="C52" s="98">
        <v>1140</v>
      </c>
      <c r="D52" s="98"/>
    </row>
    <row r="53" spans="1:4" ht="21" x14ac:dyDescent="0.45">
      <c r="A53" s="116" t="s">
        <v>132</v>
      </c>
      <c r="B53" s="97"/>
      <c r="C53" s="98">
        <v>850</v>
      </c>
      <c r="D53" s="98">
        <v>150</v>
      </c>
    </row>
    <row r="54" spans="1:4" ht="21" x14ac:dyDescent="0.45">
      <c r="A54" s="101" t="s">
        <v>80</v>
      </c>
      <c r="B54" s="97"/>
      <c r="C54" s="103">
        <v>178820</v>
      </c>
      <c r="D54" s="103">
        <f>SUM(D16:D53)</f>
        <v>3762</v>
      </c>
    </row>
    <row r="55" spans="1:4" ht="21" x14ac:dyDescent="0.45">
      <c r="A55" s="104" t="s">
        <v>133</v>
      </c>
      <c r="B55" s="97">
        <v>413000</v>
      </c>
      <c r="C55" s="98"/>
      <c r="D55" s="98"/>
    </row>
    <row r="56" spans="1:4" ht="21" x14ac:dyDescent="0.45">
      <c r="A56" s="100" t="s">
        <v>134</v>
      </c>
      <c r="B56" s="97">
        <v>413001</v>
      </c>
      <c r="C56" s="98"/>
      <c r="D56" s="98"/>
    </row>
    <row r="57" spans="1:4" ht="21" x14ac:dyDescent="0.45">
      <c r="A57" s="100" t="s">
        <v>135</v>
      </c>
      <c r="B57" s="97">
        <v>413002</v>
      </c>
      <c r="C57" s="98"/>
      <c r="D57" s="98"/>
    </row>
    <row r="58" spans="1:4" ht="21" x14ac:dyDescent="0.45">
      <c r="A58" s="100" t="s">
        <v>136</v>
      </c>
      <c r="B58" s="97">
        <v>413003</v>
      </c>
      <c r="C58" s="98">
        <v>207840</v>
      </c>
      <c r="D58" s="98"/>
    </row>
    <row r="59" spans="1:4" ht="21" x14ac:dyDescent="0.45">
      <c r="A59" s="100" t="s">
        <v>137</v>
      </c>
      <c r="B59" s="97">
        <v>413004</v>
      </c>
      <c r="C59" s="98"/>
      <c r="D59" s="98"/>
    </row>
    <row r="60" spans="1:4" ht="21" x14ac:dyDescent="0.45">
      <c r="A60" s="100" t="s">
        <v>138</v>
      </c>
      <c r="B60" s="97">
        <v>413005</v>
      </c>
      <c r="C60" s="98"/>
      <c r="D60" s="98"/>
    </row>
    <row r="61" spans="1:4" ht="21" x14ac:dyDescent="0.45">
      <c r="A61" s="100" t="s">
        <v>139</v>
      </c>
      <c r="B61" s="97">
        <v>413999</v>
      </c>
      <c r="C61" s="98"/>
      <c r="D61" s="98"/>
    </row>
    <row r="62" spans="1:4" ht="21" x14ac:dyDescent="0.45">
      <c r="A62" s="101" t="s">
        <v>80</v>
      </c>
      <c r="B62" s="97"/>
      <c r="C62" s="103">
        <v>207840</v>
      </c>
      <c r="D62" s="118" t="s">
        <v>111</v>
      </c>
    </row>
    <row r="63" spans="1:4" ht="21" x14ac:dyDescent="0.45">
      <c r="A63" s="104" t="s">
        <v>140</v>
      </c>
      <c r="B63" s="97">
        <v>414000</v>
      </c>
      <c r="C63" s="98"/>
      <c r="D63" s="98"/>
    </row>
    <row r="64" spans="1:4" ht="21" x14ac:dyDescent="0.45">
      <c r="A64" s="100" t="s">
        <v>141</v>
      </c>
      <c r="B64" s="97">
        <v>414001</v>
      </c>
      <c r="C64" s="98"/>
      <c r="D64" s="98"/>
    </row>
    <row r="65" spans="1:4" ht="21" x14ac:dyDescent="0.45">
      <c r="A65" s="100" t="s">
        <v>142</v>
      </c>
      <c r="B65" s="97">
        <v>414004</v>
      </c>
      <c r="C65" s="98"/>
      <c r="D65" s="98"/>
    </row>
    <row r="66" spans="1:4" ht="21" x14ac:dyDescent="0.45">
      <c r="A66" s="100" t="s">
        <v>143</v>
      </c>
      <c r="B66" s="97">
        <v>414006</v>
      </c>
      <c r="C66" s="98"/>
      <c r="D66" s="98"/>
    </row>
    <row r="67" spans="1:4" ht="21" x14ac:dyDescent="0.45">
      <c r="A67" s="101" t="s">
        <v>80</v>
      </c>
      <c r="B67" s="97"/>
      <c r="C67" s="118" t="s">
        <v>111</v>
      </c>
      <c r="D67" s="118" t="s">
        <v>111</v>
      </c>
    </row>
    <row r="68" spans="1:4" ht="21" x14ac:dyDescent="0.45">
      <c r="A68" s="104" t="s">
        <v>144</v>
      </c>
      <c r="B68" s="97">
        <v>415000</v>
      </c>
      <c r="C68" s="98"/>
      <c r="D68" s="98"/>
    </row>
    <row r="69" spans="1:4" ht="21" x14ac:dyDescent="0.45">
      <c r="A69" s="100" t="s">
        <v>145</v>
      </c>
      <c r="B69" s="97">
        <v>415003</v>
      </c>
      <c r="C69" s="98"/>
      <c r="D69" s="98"/>
    </row>
    <row r="70" spans="1:4" ht="21" x14ac:dyDescent="0.45">
      <c r="A70" s="100" t="s">
        <v>146</v>
      </c>
      <c r="B70" s="97">
        <v>415004</v>
      </c>
      <c r="C70" s="98">
        <v>36000</v>
      </c>
      <c r="D70" s="98">
        <v>27000</v>
      </c>
    </row>
    <row r="71" spans="1:4" ht="21" x14ac:dyDescent="0.45">
      <c r="A71" s="100" t="s">
        <v>147</v>
      </c>
      <c r="B71" s="97">
        <v>415005</v>
      </c>
      <c r="C71" s="98"/>
      <c r="D71" s="98"/>
    </row>
    <row r="72" spans="1:4" ht="21" x14ac:dyDescent="0.45">
      <c r="A72" s="100" t="s">
        <v>148</v>
      </c>
      <c r="B72" s="97">
        <v>415006</v>
      </c>
      <c r="C72" s="98"/>
      <c r="D72" s="98"/>
    </row>
    <row r="73" spans="1:4" ht="21" x14ac:dyDescent="0.45">
      <c r="A73" s="100" t="s">
        <v>149</v>
      </c>
      <c r="B73" s="97">
        <v>415007</v>
      </c>
      <c r="C73" s="98">
        <v>150</v>
      </c>
      <c r="D73" s="98"/>
    </row>
    <row r="74" spans="1:4" ht="21" x14ac:dyDescent="0.45">
      <c r="A74" s="100" t="s">
        <v>150</v>
      </c>
      <c r="B74" s="97">
        <v>415008</v>
      </c>
      <c r="C74" s="98"/>
      <c r="D74" s="98"/>
    </row>
    <row r="75" spans="1:4" ht="21" x14ac:dyDescent="0.45">
      <c r="A75" s="100" t="s">
        <v>151</v>
      </c>
      <c r="B75" s="97">
        <v>415999</v>
      </c>
      <c r="C75" s="98">
        <v>400</v>
      </c>
      <c r="D75" s="98"/>
    </row>
    <row r="76" spans="1:4" ht="21" x14ac:dyDescent="0.45">
      <c r="A76" s="131" t="s">
        <v>80</v>
      </c>
      <c r="B76" s="106"/>
      <c r="C76" s="103">
        <f>SUM(C70:C75)</f>
        <v>36550</v>
      </c>
      <c r="D76" s="103">
        <f>SUM(D70:D75)</f>
        <v>27000</v>
      </c>
    </row>
    <row r="77" spans="1:4" ht="21" x14ac:dyDescent="0.45">
      <c r="A77" s="120"/>
      <c r="B77" s="109"/>
      <c r="C77" s="125"/>
      <c r="D77" s="125"/>
    </row>
    <row r="78" spans="1:4" ht="21" x14ac:dyDescent="0.45">
      <c r="A78" s="128">
        <v>3</v>
      </c>
      <c r="B78" s="120"/>
      <c r="C78" s="120"/>
      <c r="D78" s="120"/>
    </row>
    <row r="79" spans="1:4" ht="21" x14ac:dyDescent="0.45">
      <c r="A79" s="111"/>
      <c r="B79" s="90" t="s">
        <v>3</v>
      </c>
      <c r="C79" s="92" t="s">
        <v>88</v>
      </c>
      <c r="D79" s="92" t="s">
        <v>89</v>
      </c>
    </row>
    <row r="80" spans="1:4" ht="21" x14ac:dyDescent="0.45">
      <c r="A80" s="104" t="s">
        <v>152</v>
      </c>
      <c r="B80" s="97">
        <v>416000</v>
      </c>
      <c r="C80" s="98"/>
      <c r="D80" s="98"/>
    </row>
    <row r="81" spans="1:4" ht="21" x14ac:dyDescent="0.45">
      <c r="A81" s="100" t="s">
        <v>153</v>
      </c>
      <c r="B81" s="97">
        <v>416001</v>
      </c>
      <c r="C81" s="98"/>
      <c r="D81" s="98"/>
    </row>
    <row r="82" spans="1:4" ht="21" x14ac:dyDescent="0.45">
      <c r="A82" s="101" t="s">
        <v>80</v>
      </c>
      <c r="B82" s="97"/>
      <c r="C82" s="261" t="s">
        <v>111</v>
      </c>
      <c r="D82" s="118" t="s">
        <v>111</v>
      </c>
    </row>
    <row r="83" spans="1:4" ht="21" x14ac:dyDescent="0.45">
      <c r="A83" s="104" t="s">
        <v>154</v>
      </c>
      <c r="B83" s="127">
        <v>420000</v>
      </c>
      <c r="C83" s="110"/>
      <c r="D83" s="98"/>
    </row>
    <row r="84" spans="1:4" ht="21" x14ac:dyDescent="0.45">
      <c r="A84" s="96" t="s">
        <v>155</v>
      </c>
      <c r="B84" s="97">
        <v>421000</v>
      </c>
      <c r="C84" s="98"/>
      <c r="D84" s="98"/>
    </row>
    <row r="85" spans="1:4" ht="21" x14ac:dyDescent="0.45">
      <c r="A85" s="99" t="s">
        <v>156</v>
      </c>
      <c r="B85" s="97">
        <v>421001</v>
      </c>
      <c r="C85" s="98"/>
      <c r="D85" s="98"/>
    </row>
    <row r="86" spans="1:4" ht="21" x14ac:dyDescent="0.45">
      <c r="A86" s="100" t="s">
        <v>157</v>
      </c>
      <c r="B86" s="97">
        <v>421002</v>
      </c>
      <c r="C86" s="98">
        <v>7737680</v>
      </c>
      <c r="D86" s="98">
        <v>662974.21</v>
      </c>
    </row>
    <row r="87" spans="1:4" ht="21" x14ac:dyDescent="0.45">
      <c r="A87" s="100" t="s">
        <v>158</v>
      </c>
      <c r="B87" s="97">
        <v>421003</v>
      </c>
      <c r="C87" s="98"/>
      <c r="D87" s="98"/>
    </row>
    <row r="88" spans="1:4" ht="21" x14ac:dyDescent="0.45">
      <c r="A88" s="100" t="s">
        <v>372</v>
      </c>
      <c r="B88" s="97">
        <v>421004</v>
      </c>
      <c r="C88" s="98">
        <v>3287360</v>
      </c>
      <c r="D88" s="98">
        <v>243058.69</v>
      </c>
    </row>
    <row r="89" spans="1:4" ht="21" x14ac:dyDescent="0.45">
      <c r="A89" s="100" t="s">
        <v>159</v>
      </c>
      <c r="B89" s="97">
        <v>421005</v>
      </c>
      <c r="C89" s="98">
        <v>28870</v>
      </c>
      <c r="D89" s="98"/>
    </row>
    <row r="90" spans="1:4" ht="21" x14ac:dyDescent="0.45">
      <c r="A90" s="100" t="s">
        <v>160</v>
      </c>
      <c r="B90" s="97">
        <v>421006</v>
      </c>
      <c r="C90" s="98">
        <v>1636320</v>
      </c>
      <c r="D90" s="98">
        <v>122579.73</v>
      </c>
    </row>
    <row r="91" spans="1:4" ht="21" x14ac:dyDescent="0.45">
      <c r="A91" s="100" t="s">
        <v>161</v>
      </c>
      <c r="B91" s="97">
        <v>421007</v>
      </c>
      <c r="C91" s="98">
        <v>2227380</v>
      </c>
      <c r="D91" s="98">
        <v>264657.58</v>
      </c>
    </row>
    <row r="92" spans="1:4" ht="21" x14ac:dyDescent="0.45">
      <c r="A92" s="100" t="s">
        <v>162</v>
      </c>
      <c r="B92" s="102">
        <v>421008</v>
      </c>
      <c r="C92" s="98"/>
      <c r="D92" s="98"/>
    </row>
    <row r="93" spans="1:4" ht="21" x14ac:dyDescent="0.45">
      <c r="A93" s="100" t="s">
        <v>163</v>
      </c>
      <c r="B93" s="97">
        <v>421009</v>
      </c>
      <c r="C93" s="98"/>
      <c r="D93" s="98"/>
    </row>
    <row r="94" spans="1:4" ht="21" x14ac:dyDescent="0.45">
      <c r="A94" s="100" t="s">
        <v>164</v>
      </c>
      <c r="B94" s="97">
        <v>421011</v>
      </c>
      <c r="C94" s="98"/>
      <c r="D94" s="98"/>
    </row>
    <row r="95" spans="1:4" ht="21" x14ac:dyDescent="0.45">
      <c r="A95" s="100" t="s">
        <v>165</v>
      </c>
      <c r="B95" s="97">
        <v>421012</v>
      </c>
      <c r="C95" s="98">
        <v>16220</v>
      </c>
      <c r="D95" s="98"/>
    </row>
    <row r="96" spans="1:4" ht="21" x14ac:dyDescent="0.45">
      <c r="A96" s="100" t="s">
        <v>166</v>
      </c>
      <c r="B96" s="97">
        <v>421013</v>
      </c>
      <c r="C96" s="98">
        <v>176740</v>
      </c>
      <c r="D96" s="98">
        <v>18278.22</v>
      </c>
    </row>
    <row r="97" spans="1:4" ht="21" x14ac:dyDescent="0.45">
      <c r="A97" s="100" t="s">
        <v>167</v>
      </c>
      <c r="B97" s="97">
        <v>421014</v>
      </c>
      <c r="C97" s="98"/>
      <c r="D97" s="98"/>
    </row>
    <row r="98" spans="1:4" ht="21" x14ac:dyDescent="0.45">
      <c r="A98" s="100" t="s">
        <v>168</v>
      </c>
      <c r="B98" s="97">
        <v>421015</v>
      </c>
      <c r="C98" s="98">
        <v>329300</v>
      </c>
      <c r="D98" s="98">
        <v>3229</v>
      </c>
    </row>
    <row r="99" spans="1:4" ht="21" x14ac:dyDescent="0.45">
      <c r="A99" s="100" t="s">
        <v>169</v>
      </c>
      <c r="B99" s="97">
        <v>421016</v>
      </c>
      <c r="C99" s="98"/>
      <c r="D99" s="98"/>
    </row>
    <row r="100" spans="1:4" ht="21" x14ac:dyDescent="0.45">
      <c r="A100" s="100" t="s">
        <v>226</v>
      </c>
      <c r="B100" s="97"/>
      <c r="C100" s="98">
        <v>50</v>
      </c>
      <c r="D100" s="98"/>
    </row>
    <row r="101" spans="1:4" ht="21" x14ac:dyDescent="0.45">
      <c r="A101" s="100" t="s">
        <v>170</v>
      </c>
      <c r="B101" s="97">
        <v>421017</v>
      </c>
      <c r="C101" s="98"/>
      <c r="D101" s="98"/>
    </row>
    <row r="102" spans="1:4" ht="21" x14ac:dyDescent="0.45">
      <c r="A102" s="100" t="s">
        <v>171</v>
      </c>
      <c r="B102" s="102">
        <v>421018</v>
      </c>
      <c r="C102" s="98"/>
      <c r="D102" s="98"/>
    </row>
    <row r="103" spans="1:4" ht="21" x14ac:dyDescent="0.45">
      <c r="A103" s="101" t="s">
        <v>80</v>
      </c>
      <c r="B103" s="97"/>
      <c r="C103" s="103">
        <v>15439920</v>
      </c>
      <c r="D103" s="103">
        <f>SUM(D85:D102)</f>
        <v>1314777.43</v>
      </c>
    </row>
    <row r="104" spans="1:4" ht="21" x14ac:dyDescent="0.45">
      <c r="A104" s="104" t="s">
        <v>172</v>
      </c>
      <c r="B104" s="97">
        <v>430000</v>
      </c>
      <c r="C104" s="98"/>
      <c r="D104" s="98"/>
    </row>
    <row r="105" spans="1:4" ht="21" x14ac:dyDescent="0.45">
      <c r="A105" s="99" t="s">
        <v>173</v>
      </c>
      <c r="B105" s="109">
        <v>431000</v>
      </c>
      <c r="C105" s="98"/>
      <c r="D105" s="98"/>
    </row>
    <row r="106" spans="1:4" ht="21" x14ac:dyDescent="0.45">
      <c r="A106" s="100" t="s">
        <v>174</v>
      </c>
      <c r="B106" s="109"/>
      <c r="C106" s="98"/>
      <c r="D106" s="98"/>
    </row>
    <row r="107" spans="1:4" ht="21" x14ac:dyDescent="0.45">
      <c r="A107" s="100" t="s">
        <v>175</v>
      </c>
      <c r="B107" s="109">
        <v>431001</v>
      </c>
      <c r="C107" s="98">
        <v>13911170</v>
      </c>
      <c r="D107" s="98"/>
    </row>
    <row r="108" spans="1:4" ht="21" x14ac:dyDescent="0.45">
      <c r="A108" s="100" t="s">
        <v>176</v>
      </c>
      <c r="B108" s="109">
        <v>431002</v>
      </c>
      <c r="C108" s="98"/>
      <c r="D108" s="98"/>
    </row>
    <row r="109" spans="1:4" ht="21" x14ac:dyDescent="0.45">
      <c r="A109" s="100" t="s">
        <v>177</v>
      </c>
      <c r="B109" s="109"/>
      <c r="C109" s="98"/>
      <c r="D109" s="98"/>
    </row>
    <row r="110" spans="1:4" ht="21" x14ac:dyDescent="0.45">
      <c r="A110" s="92" t="s">
        <v>80</v>
      </c>
      <c r="B110" s="117"/>
      <c r="C110" s="118">
        <v>13911170</v>
      </c>
      <c r="D110" s="118" t="s">
        <v>111</v>
      </c>
    </row>
    <row r="111" spans="1:4" ht="21" x14ac:dyDescent="0.45">
      <c r="A111" s="120"/>
      <c r="B111" s="109"/>
      <c r="C111" s="119"/>
      <c r="D111" s="119"/>
    </row>
    <row r="112" spans="1:4" ht="21" x14ac:dyDescent="0.45">
      <c r="A112" s="108"/>
      <c r="B112" s="109"/>
      <c r="C112" s="110"/>
      <c r="D112" s="110"/>
    </row>
    <row r="113" spans="1:4" ht="21" x14ac:dyDescent="0.45">
      <c r="A113" s="108"/>
      <c r="B113" s="109"/>
      <c r="C113" s="110"/>
      <c r="D113" s="110"/>
    </row>
    <row r="114" spans="1:4" ht="21" x14ac:dyDescent="0.45">
      <c r="A114" s="108"/>
      <c r="B114" s="124"/>
      <c r="C114" s="110"/>
      <c r="D114" s="110"/>
    </row>
    <row r="115" spans="1:4" ht="21" x14ac:dyDescent="0.45">
      <c r="A115" s="120"/>
      <c r="B115" s="109"/>
      <c r="C115" s="125"/>
      <c r="D115" s="125"/>
    </row>
    <row r="116" spans="1:4" ht="21" x14ac:dyDescent="0.45">
      <c r="A116" s="286">
        <v>4</v>
      </c>
      <c r="B116" s="287"/>
      <c r="C116" s="287"/>
      <c r="D116" s="287"/>
    </row>
    <row r="117" spans="1:4" ht="21" x14ac:dyDescent="0.45">
      <c r="A117" s="111"/>
      <c r="B117" s="90" t="s">
        <v>3</v>
      </c>
      <c r="C117" s="92" t="s">
        <v>88</v>
      </c>
      <c r="D117" s="92" t="s">
        <v>89</v>
      </c>
    </row>
    <row r="118" spans="1:4" ht="21" x14ac:dyDescent="0.45">
      <c r="A118" s="104" t="s">
        <v>178</v>
      </c>
      <c r="B118" s="109"/>
      <c r="C118" s="98"/>
      <c r="D118" s="95"/>
    </row>
    <row r="119" spans="1:4" ht="21" x14ac:dyDescent="0.45">
      <c r="A119" s="104" t="s">
        <v>179</v>
      </c>
      <c r="B119" s="109">
        <v>440000</v>
      </c>
      <c r="C119" s="98"/>
      <c r="D119" s="98"/>
    </row>
    <row r="120" spans="1:4" ht="21" x14ac:dyDescent="0.45">
      <c r="A120" s="104" t="s">
        <v>180</v>
      </c>
      <c r="B120" s="109">
        <v>441000</v>
      </c>
      <c r="C120" s="98"/>
      <c r="D120" s="98"/>
    </row>
    <row r="121" spans="1:4" ht="21" x14ac:dyDescent="0.45">
      <c r="A121" s="100" t="s">
        <v>181</v>
      </c>
      <c r="B121" s="109">
        <v>441001</v>
      </c>
      <c r="C121" s="98"/>
      <c r="D121" s="98"/>
    </row>
    <row r="122" spans="1:4" ht="21" x14ac:dyDescent="0.45">
      <c r="A122" s="100" t="s">
        <v>182</v>
      </c>
      <c r="B122" s="109">
        <v>441002</v>
      </c>
      <c r="C122" s="98"/>
      <c r="D122" s="98"/>
    </row>
    <row r="123" spans="1:4" ht="21" x14ac:dyDescent="0.45">
      <c r="A123" s="100" t="s">
        <v>183</v>
      </c>
      <c r="B123" s="109"/>
      <c r="C123" s="98"/>
      <c r="D123" s="98"/>
    </row>
    <row r="124" spans="1:4" ht="21" x14ac:dyDescent="0.45">
      <c r="A124" s="100" t="s">
        <v>184</v>
      </c>
      <c r="B124" s="109"/>
      <c r="C124" s="98"/>
      <c r="D124" s="98"/>
    </row>
    <row r="125" spans="1:4" ht="21" x14ac:dyDescent="0.45">
      <c r="A125" s="100" t="s">
        <v>185</v>
      </c>
      <c r="B125" s="109"/>
      <c r="C125" s="98"/>
      <c r="D125" s="98"/>
    </row>
    <row r="126" spans="1:4" ht="21" x14ac:dyDescent="0.45">
      <c r="A126" s="100" t="s">
        <v>186</v>
      </c>
      <c r="B126" s="109"/>
      <c r="C126" s="98"/>
      <c r="D126" s="98"/>
    </row>
    <row r="127" spans="1:4" ht="21" x14ac:dyDescent="0.45">
      <c r="A127" s="100" t="s">
        <v>187</v>
      </c>
      <c r="B127" s="109"/>
      <c r="C127" s="98"/>
      <c r="D127" s="98"/>
    </row>
    <row r="128" spans="1:4" ht="21" x14ac:dyDescent="0.45">
      <c r="A128" s="100" t="s">
        <v>188</v>
      </c>
      <c r="B128" s="109"/>
      <c r="C128" s="98"/>
      <c r="D128" s="107"/>
    </row>
    <row r="129" spans="1:4" ht="21" x14ac:dyDescent="0.45">
      <c r="A129" s="92" t="s">
        <v>80</v>
      </c>
      <c r="B129" s="117"/>
      <c r="C129" s="118" t="s">
        <v>111</v>
      </c>
      <c r="D129" s="118" t="s">
        <v>111</v>
      </c>
    </row>
    <row r="130" spans="1:4" ht="21.75" thickBot="1" x14ac:dyDescent="0.5">
      <c r="A130" s="122" t="s">
        <v>403</v>
      </c>
      <c r="B130" s="121"/>
      <c r="C130" s="262">
        <v>30000000</v>
      </c>
      <c r="D130" s="262">
        <f>D14+D54+D76+D103</f>
        <v>1346938.18</v>
      </c>
    </row>
    <row r="131" spans="1:4" ht="17.25" thickTop="1" x14ac:dyDescent="0.35">
      <c r="A131" s="2"/>
      <c r="B131" s="2"/>
      <c r="C131" s="2"/>
      <c r="D131" s="2"/>
    </row>
    <row r="132" spans="1:4" ht="16.5" x14ac:dyDescent="0.35">
      <c r="A132" s="2"/>
      <c r="B132" s="2"/>
      <c r="C132" s="2"/>
      <c r="D132" s="2"/>
    </row>
    <row r="133" spans="1:4" ht="16.5" x14ac:dyDescent="0.35">
      <c r="A133" s="2"/>
      <c r="B133" s="2"/>
      <c r="C133" s="2"/>
      <c r="D133" s="2"/>
    </row>
  </sheetData>
  <mergeCells count="4">
    <mergeCell ref="A2:D2"/>
    <mergeCell ref="A3:D3"/>
    <mergeCell ref="A4:D4"/>
    <mergeCell ref="A116:D116"/>
  </mergeCells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6" workbookViewId="0">
      <selection activeCell="I68" sqref="I68"/>
    </sheetView>
  </sheetViews>
  <sheetFormatPr defaultRowHeight="14.25" x14ac:dyDescent="0.2"/>
  <cols>
    <col min="1" max="1" width="37.875" customWidth="1"/>
    <col min="2" max="2" width="10" customWidth="1"/>
    <col min="3" max="4" width="10.5" customWidth="1"/>
    <col min="5" max="5" width="11.25" customWidth="1"/>
    <col min="6" max="7" width="9.75" customWidth="1"/>
    <col min="9" max="10" width="10.5" customWidth="1"/>
    <col min="12" max="12" width="15.875" customWidth="1"/>
  </cols>
  <sheetData>
    <row r="1" spans="1:10" ht="18" x14ac:dyDescent="0.4">
      <c r="A1" s="288" t="s">
        <v>189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0" ht="18" x14ac:dyDescent="0.4">
      <c r="A2" s="297" t="s">
        <v>36</v>
      </c>
      <c r="B2" s="297" t="s">
        <v>3</v>
      </c>
      <c r="C2" s="289" t="s">
        <v>1</v>
      </c>
      <c r="D2" s="290"/>
      <c r="E2" s="291" t="s">
        <v>190</v>
      </c>
      <c r="F2" s="292"/>
      <c r="G2" s="291" t="s">
        <v>191</v>
      </c>
      <c r="H2" s="292"/>
      <c r="I2" s="289" t="s">
        <v>1</v>
      </c>
      <c r="J2" s="290"/>
    </row>
    <row r="3" spans="1:10" ht="18" x14ac:dyDescent="0.4">
      <c r="A3" s="298"/>
      <c r="B3" s="298"/>
      <c r="C3" s="295" t="s">
        <v>373</v>
      </c>
      <c r="D3" s="296"/>
      <c r="E3" s="293"/>
      <c r="F3" s="294"/>
      <c r="G3" s="293"/>
      <c r="H3" s="294"/>
      <c r="I3" s="295" t="s">
        <v>374</v>
      </c>
      <c r="J3" s="296"/>
    </row>
    <row r="4" spans="1:10" ht="18" x14ac:dyDescent="0.4">
      <c r="A4" s="299"/>
      <c r="B4" s="299"/>
      <c r="C4" s="231" t="s">
        <v>4</v>
      </c>
      <c r="D4" s="231" t="s">
        <v>5</v>
      </c>
      <c r="E4" s="231" t="s">
        <v>4</v>
      </c>
      <c r="F4" s="231" t="s">
        <v>5</v>
      </c>
      <c r="G4" s="231" t="s">
        <v>4</v>
      </c>
      <c r="H4" s="231" t="s">
        <v>5</v>
      </c>
      <c r="I4" s="231" t="s">
        <v>4</v>
      </c>
      <c r="J4" s="231" t="s">
        <v>5</v>
      </c>
    </row>
    <row r="5" spans="1:10" ht="18" x14ac:dyDescent="0.4">
      <c r="A5" s="232" t="s">
        <v>6</v>
      </c>
      <c r="B5" s="231">
        <v>110100</v>
      </c>
      <c r="C5" s="233"/>
      <c r="D5" s="233"/>
      <c r="E5" s="233">
        <v>141247</v>
      </c>
      <c r="F5" s="233">
        <v>135247</v>
      </c>
      <c r="G5" s="233"/>
      <c r="H5" s="233"/>
      <c r="I5" s="233">
        <f>E5-F5</f>
        <v>6000</v>
      </c>
      <c r="J5" s="233"/>
    </row>
    <row r="6" spans="1:10" ht="18" x14ac:dyDescent="0.4">
      <c r="A6" s="232" t="s">
        <v>192</v>
      </c>
      <c r="B6" s="231">
        <v>110201</v>
      </c>
      <c r="C6" s="233">
        <v>11900770.33</v>
      </c>
      <c r="D6" s="233"/>
      <c r="E6" s="233"/>
      <c r="F6" s="233"/>
      <c r="G6" s="233"/>
      <c r="H6" s="233"/>
      <c r="I6" s="233">
        <v>11900770.33</v>
      </c>
      <c r="J6" s="233"/>
    </row>
    <row r="7" spans="1:10" ht="18" x14ac:dyDescent="0.4">
      <c r="A7" s="232" t="s">
        <v>326</v>
      </c>
      <c r="B7" s="231">
        <v>110201</v>
      </c>
      <c r="C7" s="233">
        <v>3571715.85</v>
      </c>
      <c r="D7" s="233"/>
      <c r="E7" s="233"/>
      <c r="F7" s="233"/>
      <c r="G7" s="233"/>
      <c r="H7" s="233"/>
      <c r="I7" s="233">
        <f>C7</f>
        <v>3571715.85</v>
      </c>
      <c r="J7" s="233"/>
    </row>
    <row r="8" spans="1:10" ht="18" x14ac:dyDescent="0.4">
      <c r="A8" s="232" t="s">
        <v>193</v>
      </c>
      <c r="B8" s="231">
        <v>110201</v>
      </c>
      <c r="C8" s="233">
        <v>22221627.02</v>
      </c>
      <c r="D8" s="233"/>
      <c r="E8" s="233">
        <v>1392887.43</v>
      </c>
      <c r="F8" s="233">
        <v>2430667.56</v>
      </c>
      <c r="G8" s="233">
        <v>200000</v>
      </c>
      <c r="H8" s="233"/>
      <c r="I8" s="233">
        <f>C8+E8+G8-F8</f>
        <v>21383846.890000001</v>
      </c>
      <c r="J8" s="233"/>
    </row>
    <row r="9" spans="1:10" ht="18" x14ac:dyDescent="0.4">
      <c r="A9" s="232" t="s">
        <v>194</v>
      </c>
      <c r="B9" s="231">
        <v>110201</v>
      </c>
      <c r="C9" s="233">
        <v>144477.10999999999</v>
      </c>
      <c r="D9" s="233"/>
      <c r="E9" s="233">
        <v>102917</v>
      </c>
      <c r="F9" s="233"/>
      <c r="G9" s="233"/>
      <c r="H9" s="233">
        <v>200000</v>
      </c>
      <c r="I9" s="233">
        <f>C9+E9-H9</f>
        <v>47394.109999999986</v>
      </c>
      <c r="J9" s="233"/>
    </row>
    <row r="10" spans="1:10" ht="18" x14ac:dyDescent="0.4">
      <c r="A10" s="232" t="s">
        <v>195</v>
      </c>
      <c r="B10" s="231">
        <v>110203</v>
      </c>
      <c r="C10" s="233"/>
      <c r="D10" s="233"/>
      <c r="E10" s="233"/>
      <c r="F10" s="233"/>
      <c r="G10" s="233"/>
      <c r="H10" s="233"/>
      <c r="I10" s="233">
        <f t="shared" ref="I10:I31" si="0">C10+E10-F10</f>
        <v>0</v>
      </c>
      <c r="J10" s="233"/>
    </row>
    <row r="11" spans="1:10" ht="18" x14ac:dyDescent="0.4">
      <c r="A11" s="232" t="s">
        <v>321</v>
      </c>
      <c r="B11" s="231"/>
      <c r="C11" s="233">
        <v>397715.27</v>
      </c>
      <c r="D11" s="233"/>
      <c r="E11" s="233"/>
      <c r="F11" s="233"/>
      <c r="G11" s="233"/>
      <c r="H11" s="233"/>
      <c r="I11" s="233">
        <f t="shared" si="0"/>
        <v>397715.27</v>
      </c>
      <c r="J11" s="233"/>
    </row>
    <row r="12" spans="1:10" ht="18" x14ac:dyDescent="0.4">
      <c r="A12" s="232" t="s">
        <v>215</v>
      </c>
      <c r="B12" s="231">
        <v>110601</v>
      </c>
      <c r="C12" s="233">
        <v>15538</v>
      </c>
      <c r="D12" s="233"/>
      <c r="E12" s="233"/>
      <c r="F12" s="233"/>
      <c r="G12" s="233"/>
      <c r="H12" s="233"/>
      <c r="I12" s="233">
        <f t="shared" si="0"/>
        <v>15538</v>
      </c>
      <c r="J12" s="233"/>
    </row>
    <row r="13" spans="1:10" ht="18" x14ac:dyDescent="0.4">
      <c r="A13" s="232" t="s">
        <v>216</v>
      </c>
      <c r="B13" s="231">
        <v>110602</v>
      </c>
      <c r="C13" s="233">
        <v>2705.33</v>
      </c>
      <c r="D13" s="233"/>
      <c r="E13" s="233"/>
      <c r="F13" s="233"/>
      <c r="G13" s="233"/>
      <c r="H13" s="233"/>
      <c r="I13" s="233">
        <f t="shared" si="0"/>
        <v>2705.33</v>
      </c>
      <c r="J13" s="233"/>
    </row>
    <row r="14" spans="1:10" ht="18" x14ac:dyDescent="0.4">
      <c r="A14" s="232" t="s">
        <v>217</v>
      </c>
      <c r="B14" s="231">
        <v>110603</v>
      </c>
      <c r="C14" s="233">
        <v>400</v>
      </c>
      <c r="D14" s="233"/>
      <c r="E14" s="233"/>
      <c r="F14" s="233"/>
      <c r="G14" s="233"/>
      <c r="H14" s="233"/>
      <c r="I14" s="233">
        <f t="shared" si="0"/>
        <v>400</v>
      </c>
      <c r="J14" s="233"/>
    </row>
    <row r="15" spans="1:10" ht="18" x14ac:dyDescent="0.4">
      <c r="A15" s="232" t="s">
        <v>230</v>
      </c>
      <c r="B15" s="231">
        <v>110604</v>
      </c>
      <c r="C15" s="233">
        <v>1100000</v>
      </c>
      <c r="D15" s="233"/>
      <c r="E15" s="233">
        <v>200000</v>
      </c>
      <c r="F15" s="233">
        <v>100000</v>
      </c>
      <c r="G15" s="233"/>
      <c r="H15" s="233"/>
      <c r="I15" s="233">
        <f t="shared" si="0"/>
        <v>1200000</v>
      </c>
      <c r="J15" s="233"/>
    </row>
    <row r="16" spans="1:10" ht="18" x14ac:dyDescent="0.4">
      <c r="A16" s="232" t="s">
        <v>218</v>
      </c>
      <c r="B16" s="231">
        <v>110605</v>
      </c>
      <c r="C16" s="233"/>
      <c r="D16" s="233"/>
      <c r="E16" s="233">
        <v>4952</v>
      </c>
      <c r="F16" s="233"/>
      <c r="G16" s="233"/>
      <c r="H16" s="233"/>
      <c r="I16" s="233">
        <f t="shared" si="0"/>
        <v>4952</v>
      </c>
      <c r="J16" s="233"/>
    </row>
    <row r="17" spans="1:10" ht="18" x14ac:dyDescent="0.4">
      <c r="A17" s="232" t="s">
        <v>15</v>
      </c>
      <c r="B17" s="231">
        <v>110606</v>
      </c>
      <c r="C17" s="233"/>
      <c r="D17" s="233"/>
      <c r="E17" s="233"/>
      <c r="F17" s="233"/>
      <c r="G17" s="233"/>
      <c r="H17" s="233"/>
      <c r="I17" s="233">
        <f t="shared" si="0"/>
        <v>0</v>
      </c>
      <c r="J17" s="233"/>
    </row>
    <row r="18" spans="1:10" ht="18" x14ac:dyDescent="0.4">
      <c r="A18" s="232" t="s">
        <v>196</v>
      </c>
      <c r="B18" s="231">
        <v>510000</v>
      </c>
      <c r="C18" s="233"/>
      <c r="D18" s="233"/>
      <c r="E18" s="233">
        <v>5500</v>
      </c>
      <c r="F18" s="233"/>
      <c r="G18" s="233"/>
      <c r="H18" s="233"/>
      <c r="I18" s="233">
        <f t="shared" si="0"/>
        <v>5500</v>
      </c>
      <c r="J18" s="233"/>
    </row>
    <row r="19" spans="1:10" ht="18" x14ac:dyDescent="0.4">
      <c r="A19" s="232" t="s">
        <v>197</v>
      </c>
      <c r="B19" s="231">
        <v>521000</v>
      </c>
      <c r="C19" s="233"/>
      <c r="D19" s="233"/>
      <c r="E19" s="233">
        <v>975165</v>
      </c>
      <c r="F19" s="233"/>
      <c r="G19" s="233"/>
      <c r="H19" s="233"/>
      <c r="I19" s="233">
        <f t="shared" si="0"/>
        <v>975165</v>
      </c>
      <c r="J19" s="233"/>
    </row>
    <row r="20" spans="1:10" ht="18" x14ac:dyDescent="0.4">
      <c r="A20" s="232" t="s">
        <v>198</v>
      </c>
      <c r="B20" s="231">
        <v>531000</v>
      </c>
      <c r="C20" s="233"/>
      <c r="D20" s="233"/>
      <c r="E20" s="233">
        <v>13300</v>
      </c>
      <c r="F20" s="233"/>
      <c r="G20" s="233"/>
      <c r="H20" s="233"/>
      <c r="I20" s="233">
        <f t="shared" si="0"/>
        <v>13300</v>
      </c>
      <c r="J20" s="233"/>
    </row>
    <row r="21" spans="1:10" ht="18" x14ac:dyDescent="0.4">
      <c r="A21" s="232" t="s">
        <v>19</v>
      </c>
      <c r="B21" s="231">
        <v>532000</v>
      </c>
      <c r="C21" s="233"/>
      <c r="D21" s="233"/>
      <c r="E21" s="233"/>
      <c r="F21" s="233"/>
      <c r="G21" s="233"/>
      <c r="H21" s="233"/>
      <c r="I21" s="233">
        <f t="shared" si="0"/>
        <v>0</v>
      </c>
      <c r="J21" s="233"/>
    </row>
    <row r="22" spans="1:10" ht="18" x14ac:dyDescent="0.4">
      <c r="A22" s="232" t="s">
        <v>199</v>
      </c>
      <c r="B22" s="231">
        <v>533000</v>
      </c>
      <c r="C22" s="233"/>
      <c r="D22" s="233"/>
      <c r="E22" s="233"/>
      <c r="F22" s="233"/>
      <c r="G22" s="233"/>
      <c r="H22" s="233"/>
      <c r="I22" s="233">
        <f t="shared" si="0"/>
        <v>0</v>
      </c>
      <c r="J22" s="233"/>
    </row>
    <row r="23" spans="1:10" ht="18" x14ac:dyDescent="0.4">
      <c r="A23" s="232" t="s">
        <v>200</v>
      </c>
      <c r="B23" s="231">
        <v>534000</v>
      </c>
      <c r="C23" s="233"/>
      <c r="D23" s="233"/>
      <c r="E23" s="233">
        <v>3215</v>
      </c>
      <c r="F23" s="233"/>
      <c r="G23" s="233"/>
      <c r="H23" s="233"/>
      <c r="I23" s="233">
        <f t="shared" si="0"/>
        <v>3215</v>
      </c>
      <c r="J23" s="233"/>
    </row>
    <row r="24" spans="1:10" ht="18" x14ac:dyDescent="0.4">
      <c r="A24" s="232" t="s">
        <v>47</v>
      </c>
      <c r="B24" s="231">
        <v>560000</v>
      </c>
      <c r="C24" s="233"/>
      <c r="D24" s="233"/>
      <c r="E24" s="233"/>
      <c r="F24" s="233"/>
      <c r="G24" s="233"/>
      <c r="H24" s="233"/>
      <c r="I24" s="233">
        <f t="shared" si="0"/>
        <v>0</v>
      </c>
      <c r="J24" s="233"/>
    </row>
    <row r="25" spans="1:10" ht="18" x14ac:dyDescent="0.4">
      <c r="A25" s="232" t="s">
        <v>201</v>
      </c>
      <c r="B25" s="231">
        <v>541000</v>
      </c>
      <c r="C25" s="233"/>
      <c r="D25" s="233"/>
      <c r="E25" s="233"/>
      <c r="F25" s="233"/>
      <c r="G25" s="233"/>
      <c r="H25" s="233"/>
      <c r="I25" s="233">
        <f t="shared" si="0"/>
        <v>0</v>
      </c>
      <c r="J25" s="233"/>
    </row>
    <row r="26" spans="1:10" ht="18" x14ac:dyDescent="0.4">
      <c r="A26" s="232" t="s">
        <v>202</v>
      </c>
      <c r="B26" s="231">
        <v>542000</v>
      </c>
      <c r="C26" s="233"/>
      <c r="D26" s="233"/>
      <c r="E26" s="233"/>
      <c r="F26" s="233"/>
      <c r="G26" s="233"/>
      <c r="H26" s="233"/>
      <c r="I26" s="233">
        <f t="shared" si="0"/>
        <v>0</v>
      </c>
      <c r="J26" s="233"/>
    </row>
    <row r="27" spans="1:10" ht="18" x14ac:dyDescent="0.4">
      <c r="A27" s="232" t="s">
        <v>327</v>
      </c>
      <c r="B27" s="231">
        <v>543000</v>
      </c>
      <c r="C27" s="233"/>
      <c r="D27" s="233"/>
      <c r="E27" s="233"/>
      <c r="F27" s="233"/>
      <c r="G27" s="233"/>
      <c r="H27" s="233"/>
      <c r="I27" s="233">
        <f t="shared" si="0"/>
        <v>0</v>
      </c>
      <c r="J27" s="233"/>
    </row>
    <row r="28" spans="1:10" ht="18" x14ac:dyDescent="0.4">
      <c r="A28" s="232" t="s">
        <v>236</v>
      </c>
      <c r="B28" s="231">
        <v>441001</v>
      </c>
      <c r="C28" s="233"/>
      <c r="D28" s="233"/>
      <c r="E28" s="233"/>
      <c r="F28" s="233"/>
      <c r="G28" s="233"/>
      <c r="H28" s="233"/>
      <c r="I28" s="233">
        <f t="shared" si="0"/>
        <v>0</v>
      </c>
      <c r="J28" s="233"/>
    </row>
    <row r="29" spans="1:10" ht="18" x14ac:dyDescent="0.4">
      <c r="A29" s="232" t="s">
        <v>235</v>
      </c>
      <c r="B29" s="231">
        <v>441001</v>
      </c>
      <c r="C29" s="233"/>
      <c r="D29" s="233"/>
      <c r="E29" s="233">
        <v>707700</v>
      </c>
      <c r="F29" s="233"/>
      <c r="G29" s="233"/>
      <c r="H29" s="233"/>
      <c r="I29" s="233">
        <f t="shared" si="0"/>
        <v>707700</v>
      </c>
      <c r="J29" s="233"/>
    </row>
    <row r="30" spans="1:10" ht="18" x14ac:dyDescent="0.4">
      <c r="A30" s="232" t="s">
        <v>234</v>
      </c>
      <c r="B30" s="231">
        <v>441001</v>
      </c>
      <c r="C30" s="235"/>
      <c r="D30" s="235"/>
      <c r="E30" s="235">
        <v>120000</v>
      </c>
      <c r="F30" s="235"/>
      <c r="G30" s="235"/>
      <c r="H30" s="235"/>
      <c r="I30" s="233">
        <f t="shared" si="0"/>
        <v>120000</v>
      </c>
      <c r="J30" s="235"/>
    </row>
    <row r="31" spans="1:10" ht="18" x14ac:dyDescent="0.4">
      <c r="A31" s="236" t="s">
        <v>322</v>
      </c>
      <c r="B31" s="231">
        <v>441001</v>
      </c>
      <c r="C31" s="234"/>
      <c r="D31" s="234"/>
      <c r="E31" s="234">
        <v>195150</v>
      </c>
      <c r="F31" s="234"/>
      <c r="G31" s="234"/>
      <c r="H31" s="234"/>
      <c r="I31" s="233">
        <f t="shared" si="0"/>
        <v>195150</v>
      </c>
      <c r="J31" s="233"/>
    </row>
    <row r="32" spans="1:10" ht="18" x14ac:dyDescent="0.4">
      <c r="A32" s="242"/>
      <c r="B32" s="243"/>
      <c r="C32" s="244"/>
      <c r="D32" s="244"/>
      <c r="E32" s="244"/>
      <c r="F32" s="244"/>
      <c r="G32" s="244"/>
      <c r="H32" s="244"/>
      <c r="I32" s="244"/>
      <c r="J32" s="244"/>
    </row>
    <row r="33" spans="1:10" ht="18" x14ac:dyDescent="0.4">
      <c r="A33" s="288" t="s">
        <v>189</v>
      </c>
      <c r="B33" s="288"/>
      <c r="C33" s="288"/>
      <c r="D33" s="288"/>
      <c r="E33" s="288"/>
      <c r="F33" s="288"/>
      <c r="G33" s="288"/>
      <c r="H33" s="288"/>
      <c r="I33" s="288"/>
      <c r="J33" s="288"/>
    </row>
    <row r="34" spans="1:10" ht="18" x14ac:dyDescent="0.4">
      <c r="A34" s="237" t="s">
        <v>36</v>
      </c>
      <c r="B34" s="237" t="s">
        <v>3</v>
      </c>
      <c r="C34" s="289" t="s">
        <v>1</v>
      </c>
      <c r="D34" s="290"/>
      <c r="E34" s="291" t="s">
        <v>190</v>
      </c>
      <c r="F34" s="292"/>
      <c r="G34" s="291" t="s">
        <v>191</v>
      </c>
      <c r="H34" s="292"/>
      <c r="I34" s="289" t="s">
        <v>1</v>
      </c>
      <c r="J34" s="290"/>
    </row>
    <row r="35" spans="1:10" ht="18" x14ac:dyDescent="0.4">
      <c r="A35" s="238"/>
      <c r="B35" s="238"/>
      <c r="C35" s="295" t="s">
        <v>373</v>
      </c>
      <c r="D35" s="296"/>
      <c r="E35" s="293"/>
      <c r="F35" s="294"/>
      <c r="G35" s="293"/>
      <c r="H35" s="294"/>
      <c r="I35" s="295" t="s">
        <v>375</v>
      </c>
      <c r="J35" s="296"/>
    </row>
    <row r="36" spans="1:10" ht="18" x14ac:dyDescent="0.4">
      <c r="A36" s="239"/>
      <c r="B36" s="239"/>
      <c r="C36" s="231" t="s">
        <v>4</v>
      </c>
      <c r="D36" s="231" t="s">
        <v>5</v>
      </c>
      <c r="E36" s="240" t="s">
        <v>4</v>
      </c>
      <c r="F36" s="240" t="s">
        <v>5</v>
      </c>
      <c r="G36" s="231" t="s">
        <v>4</v>
      </c>
      <c r="H36" s="231" t="s">
        <v>5</v>
      </c>
      <c r="I36" s="231" t="s">
        <v>4</v>
      </c>
      <c r="J36" s="231" t="s">
        <v>5</v>
      </c>
    </row>
    <row r="37" spans="1:10" ht="18" x14ac:dyDescent="0.4">
      <c r="A37" s="239"/>
      <c r="B37" s="239"/>
      <c r="C37" s="231"/>
      <c r="D37" s="231"/>
      <c r="E37" s="240"/>
      <c r="F37" s="240"/>
      <c r="G37" s="231"/>
      <c r="H37" s="231"/>
      <c r="I37" s="233">
        <f>C37+E37-F37</f>
        <v>0</v>
      </c>
      <c r="J37" s="231"/>
    </row>
    <row r="38" spans="1:10" ht="18" x14ac:dyDescent="0.4">
      <c r="A38" s="232" t="s">
        <v>26</v>
      </c>
      <c r="B38" s="231">
        <v>441000</v>
      </c>
      <c r="C38" s="233"/>
      <c r="D38" s="233"/>
      <c r="E38" s="233"/>
      <c r="F38" s="233">
        <v>1346938.18</v>
      </c>
      <c r="G38" s="233"/>
      <c r="H38" s="233"/>
      <c r="I38" s="233" t="s">
        <v>111</v>
      </c>
      <c r="J38" s="233">
        <v>1346938.18</v>
      </c>
    </row>
    <row r="39" spans="1:10" ht="18" x14ac:dyDescent="0.4">
      <c r="A39" s="232" t="s">
        <v>228</v>
      </c>
      <c r="B39" s="231">
        <v>441001</v>
      </c>
      <c r="C39" s="233"/>
      <c r="D39" s="233"/>
      <c r="E39" s="233"/>
      <c r="F39" s="233"/>
      <c r="G39" s="233"/>
      <c r="H39" s="233"/>
      <c r="I39" s="233">
        <f t="shared" ref="I39:I41" si="1">C39+E39-F39</f>
        <v>0</v>
      </c>
      <c r="J39" s="233"/>
    </row>
    <row r="40" spans="1:10" ht="18" x14ac:dyDescent="0.4">
      <c r="A40" s="232" t="s">
        <v>234</v>
      </c>
      <c r="B40" s="231">
        <v>441001</v>
      </c>
      <c r="C40" s="233"/>
      <c r="D40" s="233"/>
      <c r="E40" s="233"/>
      <c r="F40" s="233"/>
      <c r="G40" s="233"/>
      <c r="H40" s="233"/>
      <c r="I40" s="233">
        <f t="shared" si="1"/>
        <v>0</v>
      </c>
      <c r="J40" s="233"/>
    </row>
    <row r="41" spans="1:10" ht="18" x14ac:dyDescent="0.4">
      <c r="A41" s="232" t="s">
        <v>235</v>
      </c>
      <c r="B41" s="231">
        <v>441001</v>
      </c>
      <c r="C41" s="233"/>
      <c r="D41" s="233"/>
      <c r="E41" s="233"/>
      <c r="F41" s="233"/>
      <c r="G41" s="233"/>
      <c r="H41" s="233"/>
      <c r="I41" s="233">
        <f t="shared" si="1"/>
        <v>0</v>
      </c>
      <c r="J41" s="233"/>
    </row>
    <row r="42" spans="1:10" ht="18" x14ac:dyDescent="0.4">
      <c r="A42" s="236" t="s">
        <v>294</v>
      </c>
      <c r="B42" s="231">
        <v>441001</v>
      </c>
      <c r="C42" s="233"/>
      <c r="D42" s="233"/>
      <c r="E42" s="233"/>
      <c r="F42" s="233">
        <v>45780</v>
      </c>
      <c r="G42" s="233"/>
      <c r="H42" s="233"/>
      <c r="I42" s="233"/>
      <c r="J42" s="233">
        <v>45780</v>
      </c>
    </row>
    <row r="43" spans="1:10" ht="18" x14ac:dyDescent="0.4">
      <c r="A43" s="232" t="s">
        <v>27</v>
      </c>
      <c r="B43" s="231">
        <v>210500</v>
      </c>
      <c r="C43" s="233"/>
      <c r="D43" s="233">
        <v>2419050</v>
      </c>
      <c r="E43" s="233">
        <v>99000</v>
      </c>
      <c r="F43" s="233"/>
      <c r="G43" s="233"/>
      <c r="H43" s="233"/>
      <c r="I43" s="233"/>
      <c r="J43" s="233">
        <v>2320050</v>
      </c>
    </row>
    <row r="44" spans="1:10" ht="18" x14ac:dyDescent="0.4">
      <c r="A44" s="232" t="s">
        <v>223</v>
      </c>
      <c r="B44" s="231">
        <v>441000</v>
      </c>
      <c r="C44" s="233"/>
      <c r="D44" s="233">
        <v>221869</v>
      </c>
      <c r="E44" s="233">
        <v>111111</v>
      </c>
      <c r="F44" s="233"/>
      <c r="G44" s="233"/>
      <c r="H44" s="233"/>
      <c r="I44" s="233"/>
      <c r="J44" s="233">
        <f>D44-E44</f>
        <v>110758</v>
      </c>
    </row>
    <row r="45" spans="1:10" ht="18" x14ac:dyDescent="0.4">
      <c r="A45" s="232" t="s">
        <v>51</v>
      </c>
      <c r="B45" s="231">
        <v>300000</v>
      </c>
      <c r="C45" s="233"/>
      <c r="D45" s="233">
        <v>18193243.199999999</v>
      </c>
      <c r="E45" s="233"/>
      <c r="F45" s="233">
        <v>8150</v>
      </c>
      <c r="G45" s="233"/>
      <c r="H45" s="233"/>
      <c r="I45" s="233"/>
      <c r="J45" s="233">
        <f>D45+F45</f>
        <v>18201393.199999999</v>
      </c>
    </row>
    <row r="46" spans="1:10" ht="18" x14ac:dyDescent="0.4">
      <c r="A46" s="232" t="s">
        <v>203</v>
      </c>
      <c r="B46" s="231">
        <v>32000</v>
      </c>
      <c r="C46" s="233"/>
      <c r="D46" s="233">
        <v>16452504.33</v>
      </c>
      <c r="E46" s="233"/>
      <c r="F46" s="233"/>
      <c r="G46" s="233"/>
      <c r="H46" s="233"/>
      <c r="I46" s="233"/>
      <c r="J46" s="233">
        <v>16452504.33</v>
      </c>
    </row>
    <row r="47" spans="1:10" ht="18" x14ac:dyDescent="0.4">
      <c r="A47" s="232" t="s">
        <v>28</v>
      </c>
      <c r="B47" s="231">
        <v>230100</v>
      </c>
      <c r="C47" s="233"/>
      <c r="D47" s="233">
        <v>180221</v>
      </c>
      <c r="E47" s="233">
        <v>12486</v>
      </c>
      <c r="F47" s="233"/>
      <c r="G47" s="233"/>
      <c r="H47" s="233"/>
      <c r="I47" s="233"/>
      <c r="J47" s="233">
        <f>D47-E47</f>
        <v>167735</v>
      </c>
    </row>
    <row r="48" spans="1:10" ht="18" x14ac:dyDescent="0.4">
      <c r="A48" s="232" t="s">
        <v>231</v>
      </c>
      <c r="B48" s="231">
        <v>230105</v>
      </c>
      <c r="C48" s="233"/>
      <c r="D48" s="233">
        <v>9277.1</v>
      </c>
      <c r="E48" s="233"/>
      <c r="F48" s="233">
        <v>26.25</v>
      </c>
      <c r="G48" s="233"/>
      <c r="H48" s="233"/>
      <c r="I48" s="233"/>
      <c r="J48" s="233">
        <f>D48+F48</f>
        <v>9303.35</v>
      </c>
    </row>
    <row r="49" spans="1:10" ht="18" x14ac:dyDescent="0.4">
      <c r="A49" s="232" t="s">
        <v>232</v>
      </c>
      <c r="B49" s="231">
        <v>230102</v>
      </c>
      <c r="C49" s="233"/>
      <c r="D49" s="233">
        <v>10344.9</v>
      </c>
      <c r="E49" s="233">
        <v>10344.9</v>
      </c>
      <c r="F49" s="233">
        <v>2036.34</v>
      </c>
      <c r="G49" s="233"/>
      <c r="H49" s="233"/>
      <c r="I49" s="233"/>
      <c r="J49" s="233">
        <f>D49-E49+F49</f>
        <v>2036.34</v>
      </c>
    </row>
    <row r="50" spans="1:10" ht="18" x14ac:dyDescent="0.4">
      <c r="A50" s="232" t="s">
        <v>233</v>
      </c>
      <c r="B50" s="231">
        <v>230199</v>
      </c>
      <c r="C50" s="233"/>
      <c r="D50" s="233"/>
      <c r="E50" s="233"/>
      <c r="F50" s="233">
        <v>6862</v>
      </c>
      <c r="G50" s="233"/>
      <c r="H50" s="233"/>
      <c r="I50" s="233"/>
      <c r="J50" s="233">
        <v>6862</v>
      </c>
    </row>
    <row r="51" spans="1:10" ht="18" x14ac:dyDescent="0.4">
      <c r="A51" s="232" t="s">
        <v>273</v>
      </c>
      <c r="B51" s="231">
        <v>230199</v>
      </c>
      <c r="C51" s="233"/>
      <c r="D51" s="233"/>
      <c r="E51" s="233">
        <v>377329.2</v>
      </c>
      <c r="F51" s="233">
        <v>377329.2</v>
      </c>
      <c r="G51" s="233"/>
      <c r="H51" s="233"/>
      <c r="I51" s="233"/>
      <c r="J51" s="233" t="s">
        <v>111</v>
      </c>
    </row>
    <row r="52" spans="1:10" ht="18" x14ac:dyDescent="0.4">
      <c r="A52" s="232" t="s">
        <v>240</v>
      </c>
      <c r="B52" s="231">
        <v>230199</v>
      </c>
      <c r="C52" s="233"/>
      <c r="D52" s="233"/>
      <c r="E52" s="233"/>
      <c r="F52" s="233">
        <v>16351</v>
      </c>
      <c r="G52" s="233"/>
      <c r="H52" s="233"/>
      <c r="I52" s="233"/>
      <c r="J52" s="233">
        <v>16351</v>
      </c>
    </row>
    <row r="53" spans="1:10" ht="18" x14ac:dyDescent="0.4">
      <c r="A53" s="232" t="s">
        <v>323</v>
      </c>
      <c r="B53" s="231">
        <v>230199</v>
      </c>
      <c r="C53" s="233"/>
      <c r="D53" s="233">
        <v>397715.27</v>
      </c>
      <c r="E53" s="233"/>
      <c r="F53" s="233"/>
      <c r="G53" s="233"/>
      <c r="H53" s="233"/>
      <c r="I53" s="233"/>
      <c r="J53" s="233">
        <v>397715.27</v>
      </c>
    </row>
    <row r="54" spans="1:10" ht="18" x14ac:dyDescent="0.4">
      <c r="A54" s="232" t="s">
        <v>359</v>
      </c>
      <c r="B54" s="231">
        <v>210500</v>
      </c>
      <c r="C54" s="233"/>
      <c r="D54" s="233">
        <v>220300</v>
      </c>
      <c r="E54" s="233"/>
      <c r="F54" s="233"/>
      <c r="G54" s="233"/>
      <c r="H54" s="233"/>
      <c r="I54" s="233"/>
      <c r="J54" s="233">
        <v>220300</v>
      </c>
    </row>
    <row r="55" spans="1:10" ht="18" x14ac:dyDescent="0.4">
      <c r="A55" s="232" t="s">
        <v>227</v>
      </c>
      <c r="B55" s="231">
        <v>230109</v>
      </c>
      <c r="C55" s="233"/>
      <c r="D55" s="233">
        <v>1244477.1100000001</v>
      </c>
      <c r="E55" s="233"/>
      <c r="F55" s="233">
        <v>2917</v>
      </c>
      <c r="G55" s="233"/>
      <c r="H55" s="233"/>
      <c r="I55" s="233"/>
      <c r="J55" s="233">
        <f>D55+F55</f>
        <v>1247394.1100000001</v>
      </c>
    </row>
    <row r="56" spans="1:10" ht="18" x14ac:dyDescent="0.4">
      <c r="A56" s="232" t="s">
        <v>295</v>
      </c>
      <c r="B56" s="231">
        <v>230199</v>
      </c>
      <c r="C56" s="233"/>
      <c r="D56" s="233">
        <v>5947</v>
      </c>
      <c r="E56" s="233"/>
      <c r="F56" s="233"/>
      <c r="G56" s="233"/>
      <c r="H56" s="233"/>
      <c r="I56" s="233"/>
      <c r="J56" s="233">
        <v>5947</v>
      </c>
    </row>
    <row r="57" spans="1:10" ht="18.75" thickBot="1" x14ac:dyDescent="0.45">
      <c r="A57" s="242"/>
      <c r="B57" s="241"/>
      <c r="C57" s="245">
        <v>39354948.909999996</v>
      </c>
      <c r="D57" s="245">
        <f>SUM(D37:D56)</f>
        <v>39354948.910000004</v>
      </c>
      <c r="E57" s="245">
        <f>E5+E8+E9+E15+E16+E18+E19+E20+E23+E29+E30+E31+E43+E44+E47+E49+E51</f>
        <v>4472304.5299999993</v>
      </c>
      <c r="F57" s="245">
        <f>F5+F8+F15+F38+F42+F45+F48+F49+F50+F51+F52+F55</f>
        <v>4472304.53</v>
      </c>
      <c r="G57" s="245">
        <v>200000</v>
      </c>
      <c r="H57" s="245">
        <v>200000</v>
      </c>
      <c r="I57" s="245">
        <f>I5+I6+I7+I8+I9+I11+I12+I13+I14+I15+I16+I18+I19+I20+I23+I29+I30+I31</f>
        <v>40551067.780000001</v>
      </c>
      <c r="J57" s="245">
        <f>J38+J42+J43+J44+J45+J46+J47+J48+J49+J50+J52+J53+J54+J55+J56</f>
        <v>40551067.780000009</v>
      </c>
    </row>
    <row r="58" spans="1:10" ht="18.75" thickTop="1" x14ac:dyDescent="0.4">
      <c r="A58" s="242"/>
      <c r="B58" s="243"/>
      <c r="C58" s="244"/>
      <c r="D58" s="244"/>
      <c r="E58" s="244"/>
      <c r="F58" s="244"/>
      <c r="G58" s="244"/>
      <c r="H58" s="244"/>
      <c r="I58" s="244"/>
      <c r="J58" s="244"/>
    </row>
  </sheetData>
  <mergeCells count="16">
    <mergeCell ref="A1:J1"/>
    <mergeCell ref="A2:A4"/>
    <mergeCell ref="B2:B4"/>
    <mergeCell ref="C2:D2"/>
    <mergeCell ref="E2:F3"/>
    <mergeCell ref="G2:H3"/>
    <mergeCell ref="I2:J2"/>
    <mergeCell ref="C3:D3"/>
    <mergeCell ref="I3:J3"/>
    <mergeCell ref="A33:J33"/>
    <mergeCell ref="C34:D34"/>
    <mergeCell ref="E34:F35"/>
    <mergeCell ref="G34:H35"/>
    <mergeCell ref="I34:J34"/>
    <mergeCell ref="C35:D35"/>
    <mergeCell ref="I35:J35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2" workbookViewId="0">
      <selection activeCell="G29" sqref="G29"/>
    </sheetView>
  </sheetViews>
  <sheetFormatPr defaultRowHeight="14.25" x14ac:dyDescent="0.2"/>
  <cols>
    <col min="1" max="1" width="27.25" customWidth="1"/>
    <col min="2" max="2" width="13.875" customWidth="1"/>
    <col min="3" max="3" width="12.25" customWidth="1"/>
    <col min="4" max="4" width="15.625" customWidth="1"/>
    <col min="10" max="10" width="6.75" customWidth="1"/>
    <col min="12" max="13" width="6.5" customWidth="1"/>
    <col min="17" max="17" width="13.25" customWidth="1"/>
  </cols>
  <sheetData>
    <row r="1" spans="1:15" ht="23.25" x14ac:dyDescent="0.5">
      <c r="A1" s="308" t="s">
        <v>0</v>
      </c>
      <c r="B1" s="304"/>
      <c r="C1" s="304"/>
      <c r="D1" s="304"/>
      <c r="E1" s="304"/>
      <c r="F1" s="283"/>
      <c r="G1" s="283"/>
      <c r="H1" s="283"/>
      <c r="I1" s="283"/>
      <c r="J1" s="283"/>
      <c r="K1" s="283"/>
      <c r="L1" s="283"/>
      <c r="M1" s="283"/>
      <c r="N1" s="283"/>
      <c r="O1" s="2"/>
    </row>
    <row r="2" spans="1:15" ht="23.25" x14ac:dyDescent="0.5">
      <c r="A2" s="308" t="s">
        <v>381</v>
      </c>
      <c r="B2" s="304"/>
      <c r="C2" s="304"/>
      <c r="D2" s="304"/>
      <c r="E2" s="304"/>
      <c r="F2" s="283"/>
      <c r="G2" s="283"/>
      <c r="H2" s="283"/>
      <c r="I2" s="283"/>
      <c r="J2" s="283"/>
      <c r="K2" s="283"/>
      <c r="L2" s="283"/>
      <c r="M2" s="283"/>
      <c r="N2" s="283"/>
      <c r="O2" s="2"/>
    </row>
    <row r="3" spans="1:15" ht="23.25" x14ac:dyDescent="0.5">
      <c r="A3" s="123"/>
      <c r="B3" s="123"/>
      <c r="C3" s="123"/>
      <c r="D3" s="123"/>
      <c r="E3" s="2"/>
      <c r="F3" s="308" t="s">
        <v>0</v>
      </c>
      <c r="G3" s="308"/>
      <c r="H3" s="308"/>
      <c r="I3" s="308"/>
      <c r="J3" s="308"/>
      <c r="K3" s="308"/>
      <c r="L3" s="308"/>
      <c r="M3" s="308"/>
      <c r="N3" s="308"/>
      <c r="O3" s="2"/>
    </row>
    <row r="4" spans="1:15" ht="23.25" x14ac:dyDescent="0.5">
      <c r="A4" s="132" t="s">
        <v>204</v>
      </c>
      <c r="B4" s="123"/>
      <c r="C4" s="123"/>
      <c r="D4" s="123"/>
      <c r="E4" s="2"/>
      <c r="F4" s="308" t="s">
        <v>382</v>
      </c>
      <c r="G4" s="308"/>
      <c r="H4" s="308"/>
      <c r="I4" s="308"/>
      <c r="J4" s="308"/>
      <c r="K4" s="308"/>
      <c r="L4" s="308"/>
      <c r="M4" s="308"/>
      <c r="N4" s="308"/>
      <c r="O4" s="2"/>
    </row>
    <row r="5" spans="1:15" ht="23.25" x14ac:dyDescent="0.5">
      <c r="A5" s="123"/>
      <c r="B5" s="265" t="s">
        <v>206</v>
      </c>
      <c r="C5" s="265" t="s">
        <v>207</v>
      </c>
      <c r="D5" s="265" t="s">
        <v>208</v>
      </c>
      <c r="E5" s="2"/>
      <c r="F5" s="123"/>
      <c r="G5" s="123"/>
      <c r="H5" s="123"/>
      <c r="I5" s="123"/>
      <c r="J5" s="123"/>
      <c r="K5" s="133"/>
      <c r="L5" s="257"/>
      <c r="M5" s="257"/>
      <c r="N5" s="257"/>
      <c r="O5" s="2"/>
    </row>
    <row r="6" spans="1:15" ht="24" thickBot="1" x14ac:dyDescent="0.55000000000000004">
      <c r="A6" s="123"/>
      <c r="B6" s="134"/>
      <c r="C6" s="137"/>
      <c r="D6" s="139">
        <v>2068282.38</v>
      </c>
      <c r="E6" s="2"/>
      <c r="F6" s="141" t="s">
        <v>205</v>
      </c>
      <c r="G6" s="141"/>
      <c r="H6" s="141"/>
      <c r="I6" s="123"/>
      <c r="J6" s="123"/>
      <c r="K6" s="133"/>
      <c r="L6" s="307">
        <v>2036.34</v>
      </c>
      <c r="M6" s="307"/>
      <c r="N6" s="307"/>
      <c r="O6" s="2"/>
    </row>
    <row r="7" spans="1:15" ht="24" thickTop="1" x14ac:dyDescent="0.5">
      <c r="A7" s="123" t="s">
        <v>205</v>
      </c>
      <c r="B7" s="135">
        <v>2036.34</v>
      </c>
      <c r="C7" s="135">
        <v>10344.9</v>
      </c>
      <c r="D7" s="135">
        <f t="shared" ref="D7:D14" si="0">D6+B7-C7</f>
        <v>2059973.82</v>
      </c>
      <c r="E7" s="2"/>
      <c r="F7" s="141" t="s">
        <v>209</v>
      </c>
      <c r="G7" s="141"/>
      <c r="H7" s="141"/>
      <c r="I7" s="123"/>
      <c r="J7" s="123"/>
      <c r="K7" s="133"/>
      <c r="L7" s="305">
        <v>167735</v>
      </c>
      <c r="M7" s="305"/>
      <c r="N7" s="305"/>
      <c r="O7" s="2"/>
    </row>
    <row r="8" spans="1:15" ht="23.25" x14ac:dyDescent="0.5">
      <c r="A8" s="123" t="s">
        <v>209</v>
      </c>
      <c r="B8" s="135"/>
      <c r="C8" s="135">
        <v>12486</v>
      </c>
      <c r="D8" s="136">
        <f t="shared" si="0"/>
        <v>2047487.82</v>
      </c>
      <c r="E8" s="2"/>
      <c r="F8" s="141" t="s">
        <v>210</v>
      </c>
      <c r="G8" s="141"/>
      <c r="H8" s="141"/>
      <c r="I8" s="123"/>
      <c r="J8" s="123"/>
      <c r="K8" s="133"/>
      <c r="L8" s="305">
        <v>9303.35</v>
      </c>
      <c r="M8" s="305"/>
      <c r="N8" s="305"/>
      <c r="O8" s="2"/>
    </row>
    <row r="9" spans="1:15" ht="23.25" x14ac:dyDescent="0.5">
      <c r="A9" s="123" t="s">
        <v>210</v>
      </c>
      <c r="B9" s="135">
        <v>26.25</v>
      </c>
      <c r="C9" s="135"/>
      <c r="D9" s="136">
        <f t="shared" si="0"/>
        <v>2047514.07</v>
      </c>
      <c r="E9" s="2"/>
      <c r="F9" s="309" t="s">
        <v>339</v>
      </c>
      <c r="G9" s="309"/>
      <c r="H9" s="309"/>
      <c r="I9" s="123"/>
      <c r="J9" s="123"/>
      <c r="K9" s="133"/>
      <c r="L9" s="305">
        <v>397715.27</v>
      </c>
      <c r="M9" s="305"/>
      <c r="N9" s="305"/>
      <c r="O9" s="2"/>
    </row>
    <row r="10" spans="1:15" ht="23.25" x14ac:dyDescent="0.5">
      <c r="A10" s="123" t="s">
        <v>211</v>
      </c>
      <c r="B10" s="135">
        <v>377329.2</v>
      </c>
      <c r="C10" s="135">
        <v>377329.2</v>
      </c>
      <c r="D10" s="136">
        <f t="shared" si="0"/>
        <v>2047514.07</v>
      </c>
      <c r="E10" s="2"/>
      <c r="F10" s="141" t="s">
        <v>211</v>
      </c>
      <c r="G10" s="141"/>
      <c r="H10" s="141"/>
      <c r="I10" s="123"/>
      <c r="J10" s="123"/>
      <c r="K10" s="133"/>
      <c r="L10" s="305" t="s">
        <v>111</v>
      </c>
      <c r="M10" s="305"/>
      <c r="N10" s="305"/>
      <c r="O10" s="2"/>
    </row>
    <row r="11" spans="1:15" ht="23.25" x14ac:dyDescent="0.5">
      <c r="A11" s="123" t="s">
        <v>252</v>
      </c>
      <c r="B11" s="135">
        <v>16351</v>
      </c>
      <c r="C11" s="135"/>
      <c r="D11" s="136">
        <f t="shared" si="0"/>
        <v>2063865.07</v>
      </c>
      <c r="E11" s="2"/>
      <c r="F11" s="141" t="s">
        <v>252</v>
      </c>
      <c r="G11" s="141"/>
      <c r="H11" s="141"/>
      <c r="I11" s="123"/>
      <c r="J11" s="123"/>
      <c r="K11" s="133"/>
      <c r="L11" s="305">
        <v>16351</v>
      </c>
      <c r="M11" s="305"/>
      <c r="N11" s="305"/>
      <c r="O11" s="2"/>
    </row>
    <row r="12" spans="1:15" ht="23.25" x14ac:dyDescent="0.5">
      <c r="A12" s="123" t="s">
        <v>31</v>
      </c>
      <c r="B12" s="135">
        <v>2917</v>
      </c>
      <c r="C12" s="135"/>
      <c r="D12" s="136">
        <f t="shared" si="0"/>
        <v>2066782.07</v>
      </c>
      <c r="E12" s="2"/>
      <c r="F12" s="141" t="s">
        <v>31</v>
      </c>
      <c r="G12" s="141"/>
      <c r="H12" s="141"/>
      <c r="I12" s="123"/>
      <c r="J12" s="123"/>
      <c r="K12" s="133"/>
      <c r="L12" s="305">
        <v>1247394.1100000001</v>
      </c>
      <c r="M12" s="305"/>
      <c r="N12" s="305"/>
      <c r="O12" s="2"/>
    </row>
    <row r="13" spans="1:15" ht="23.25" x14ac:dyDescent="0.5">
      <c r="A13" s="123" t="s">
        <v>341</v>
      </c>
      <c r="B13" s="142"/>
      <c r="C13" s="135"/>
      <c r="D13" s="135">
        <f t="shared" si="0"/>
        <v>2066782.07</v>
      </c>
      <c r="E13" s="2"/>
      <c r="F13" s="141" t="s">
        <v>212</v>
      </c>
      <c r="G13" s="141"/>
      <c r="H13" s="141"/>
      <c r="I13" s="123"/>
      <c r="J13" s="123"/>
      <c r="K13" s="133"/>
      <c r="L13" s="305">
        <v>6862</v>
      </c>
      <c r="M13" s="305"/>
      <c r="N13" s="305"/>
      <c r="O13" s="2"/>
    </row>
    <row r="14" spans="1:15" ht="23.25" x14ac:dyDescent="0.5">
      <c r="A14" s="123" t="s">
        <v>212</v>
      </c>
      <c r="B14" s="135">
        <v>6862</v>
      </c>
      <c r="C14" s="142"/>
      <c r="D14" s="135">
        <f t="shared" si="0"/>
        <v>2073644.07</v>
      </c>
      <c r="E14" s="2"/>
      <c r="F14" s="309" t="s">
        <v>332</v>
      </c>
      <c r="G14" s="309"/>
      <c r="H14" s="309"/>
      <c r="I14" s="138"/>
      <c r="J14" s="138"/>
      <c r="K14" s="138"/>
      <c r="L14" s="306">
        <v>5947</v>
      </c>
      <c r="M14" s="306"/>
      <c r="N14" s="306"/>
      <c r="O14" s="2"/>
    </row>
    <row r="15" spans="1:15" ht="23.25" x14ac:dyDescent="0.5">
      <c r="A15" s="123" t="s">
        <v>383</v>
      </c>
      <c r="B15" s="135"/>
      <c r="C15" s="135"/>
      <c r="D15" s="135">
        <f>D14+B15-C15</f>
        <v>2073644.07</v>
      </c>
      <c r="E15" s="2"/>
      <c r="F15" s="283" t="s">
        <v>385</v>
      </c>
      <c r="G15" s="283"/>
      <c r="H15" s="283"/>
      <c r="I15" s="283"/>
      <c r="J15" s="138"/>
      <c r="K15" s="138"/>
      <c r="L15" s="307">
        <v>220300</v>
      </c>
      <c r="M15" s="307"/>
      <c r="N15" s="307"/>
      <c r="O15" s="2"/>
    </row>
    <row r="16" spans="1:15" ht="23.25" x14ac:dyDescent="0.5">
      <c r="A16" s="123" t="s">
        <v>384</v>
      </c>
      <c r="B16" s="135"/>
      <c r="C16" s="135"/>
      <c r="D16" s="135">
        <f>D15+B16-C16</f>
        <v>2073644.07</v>
      </c>
      <c r="E16" s="2"/>
      <c r="F16" s="300"/>
      <c r="G16" s="300"/>
      <c r="H16" s="300"/>
      <c r="I16" s="300"/>
      <c r="J16" s="300"/>
      <c r="K16" s="300"/>
      <c r="L16" s="301"/>
      <c r="M16" s="301"/>
      <c r="N16" s="301"/>
      <c r="O16" s="2"/>
    </row>
    <row r="17" spans="1:17" ht="23.25" x14ac:dyDescent="0.5">
      <c r="A17" s="123"/>
      <c r="B17" s="135"/>
      <c r="C17" s="135"/>
      <c r="D17" s="135"/>
      <c r="E17" s="2"/>
      <c r="F17" s="212"/>
      <c r="G17" s="211"/>
      <c r="H17" s="211"/>
      <c r="I17" s="211"/>
      <c r="J17" s="211"/>
      <c r="K17" s="211"/>
      <c r="L17" s="213"/>
      <c r="M17" s="213"/>
      <c r="N17" s="213"/>
      <c r="O17" s="2"/>
    </row>
    <row r="18" spans="1:17" ht="24" thickBot="1" x14ac:dyDescent="0.55000000000000004">
      <c r="A18" s="138" t="s">
        <v>80</v>
      </c>
      <c r="B18" s="264">
        <f>SUM(B7:B17)</f>
        <v>405521.79000000004</v>
      </c>
      <c r="C18" s="264">
        <f>SUM(C7:C17)</f>
        <v>400160.10000000003</v>
      </c>
      <c r="D18" s="264">
        <f>D6+B18-C18</f>
        <v>2073644.0699999998</v>
      </c>
      <c r="E18" s="2"/>
      <c r="F18" s="123"/>
      <c r="G18" s="123"/>
      <c r="H18" s="123"/>
      <c r="I18" s="211" t="s">
        <v>80</v>
      </c>
      <c r="J18" s="123"/>
      <c r="K18" s="133"/>
      <c r="L18" s="302">
        <f>SUM(L6:L17)</f>
        <v>2073644.07</v>
      </c>
      <c r="M18" s="303"/>
      <c r="N18" s="303"/>
      <c r="O18" s="2"/>
      <c r="Q18" s="263">
        <v>180221</v>
      </c>
    </row>
    <row r="19" spans="1:17" ht="24" thickTop="1" x14ac:dyDescent="0.5">
      <c r="A19" s="123"/>
      <c r="B19" s="123"/>
      <c r="C19" s="123"/>
      <c r="D19" s="123"/>
      <c r="E19" s="138"/>
      <c r="F19" s="123"/>
      <c r="G19" s="123"/>
      <c r="H19" s="123"/>
      <c r="I19" s="123"/>
      <c r="J19" s="123"/>
      <c r="K19" s="133"/>
      <c r="L19" s="133"/>
      <c r="M19" s="133"/>
      <c r="N19" s="133"/>
      <c r="O19" s="2"/>
      <c r="Q19" s="263">
        <v>9277.1</v>
      </c>
    </row>
    <row r="20" spans="1:17" ht="23.25" x14ac:dyDescent="0.5">
      <c r="A20" s="123"/>
      <c r="B20" s="123"/>
      <c r="C20" s="123"/>
      <c r="D20" s="123"/>
      <c r="E20" s="138"/>
      <c r="F20" s="143"/>
      <c r="G20" s="143"/>
      <c r="H20" s="143"/>
      <c r="I20" s="143"/>
      <c r="J20" s="143"/>
      <c r="K20" s="140"/>
      <c r="L20" s="140"/>
      <c r="M20" s="140"/>
      <c r="N20" s="140"/>
      <c r="O20" s="2"/>
      <c r="Q20" s="263">
        <v>10344.9</v>
      </c>
    </row>
    <row r="21" spans="1:17" ht="23.25" x14ac:dyDescent="0.5">
      <c r="A21" s="123"/>
      <c r="B21" s="123"/>
      <c r="C21" s="123"/>
      <c r="D21" s="123"/>
      <c r="E21" s="123"/>
      <c r="F21" s="143"/>
      <c r="G21" s="143"/>
      <c r="H21" s="143"/>
      <c r="I21" s="143"/>
      <c r="J21" s="143"/>
      <c r="K21" s="140"/>
      <c r="L21" s="140"/>
      <c r="M21" s="140"/>
      <c r="N21" s="140"/>
      <c r="O21" s="2"/>
      <c r="Q21" s="263">
        <v>397715.27</v>
      </c>
    </row>
  </sheetData>
  <mergeCells count="22">
    <mergeCell ref="F4:N4"/>
    <mergeCell ref="A1:E1"/>
    <mergeCell ref="F1:N1"/>
    <mergeCell ref="A2:E2"/>
    <mergeCell ref="F2:N2"/>
    <mergeCell ref="F3:N3"/>
    <mergeCell ref="L15:N15"/>
    <mergeCell ref="L6:N6"/>
    <mergeCell ref="L7:N7"/>
    <mergeCell ref="L8:N8"/>
    <mergeCell ref="F9:H9"/>
    <mergeCell ref="L9:N9"/>
    <mergeCell ref="L10:N10"/>
    <mergeCell ref="L11:N11"/>
    <mergeCell ref="L12:N12"/>
    <mergeCell ref="L13:N13"/>
    <mergeCell ref="F14:H14"/>
    <mergeCell ref="L14:N14"/>
    <mergeCell ref="F15:I15"/>
    <mergeCell ref="F16:K16"/>
    <mergeCell ref="L16:N16"/>
    <mergeCell ref="L18:N18"/>
  </mergeCells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0" workbookViewId="0">
      <selection activeCell="F29" sqref="F29"/>
    </sheetView>
  </sheetViews>
  <sheetFormatPr defaultRowHeight="14.25" x14ac:dyDescent="0.2"/>
  <cols>
    <col min="1" max="1" width="30.625" customWidth="1"/>
    <col min="2" max="2" width="12.875" customWidth="1"/>
    <col min="3" max="3" width="13.5" customWidth="1"/>
    <col min="4" max="4" width="15.25" customWidth="1"/>
  </cols>
  <sheetData>
    <row r="1" spans="1:5" ht="16.5" x14ac:dyDescent="0.35">
      <c r="A1" s="2"/>
      <c r="B1" s="2"/>
      <c r="C1" s="2"/>
      <c r="D1" s="2"/>
      <c r="E1" s="2"/>
    </row>
    <row r="2" spans="1:5" ht="23.25" x14ac:dyDescent="0.5">
      <c r="A2" s="144" t="s">
        <v>386</v>
      </c>
      <c r="B2" s="144"/>
      <c r="C2" s="144"/>
      <c r="D2" s="144"/>
      <c r="E2" s="2"/>
    </row>
    <row r="3" spans="1:5" ht="23.25" x14ac:dyDescent="0.5">
      <c r="A3" s="145"/>
      <c r="B3" s="145"/>
      <c r="C3" s="145"/>
      <c r="D3" s="145"/>
      <c r="E3" s="2"/>
    </row>
    <row r="4" spans="1:5" ht="23.25" x14ac:dyDescent="0.5">
      <c r="A4" s="146" t="s">
        <v>213</v>
      </c>
      <c r="B4" s="147" t="s">
        <v>206</v>
      </c>
      <c r="C4" s="147" t="s">
        <v>207</v>
      </c>
      <c r="D4" s="147" t="s">
        <v>208</v>
      </c>
      <c r="E4" s="2"/>
    </row>
    <row r="5" spans="1:5" ht="23.25" x14ac:dyDescent="0.5">
      <c r="A5" s="148" t="s">
        <v>27</v>
      </c>
      <c r="B5" s="250"/>
      <c r="C5" s="153"/>
      <c r="D5" s="149">
        <v>2419050</v>
      </c>
      <c r="E5" s="2"/>
    </row>
    <row r="6" spans="1:5" ht="23.25" x14ac:dyDescent="0.5">
      <c r="A6" s="145"/>
      <c r="B6" s="150" t="s">
        <v>111</v>
      </c>
      <c r="C6" s="150">
        <v>99000</v>
      </c>
      <c r="D6" s="151">
        <f>D5-C6</f>
        <v>2320050</v>
      </c>
      <c r="E6" s="2"/>
    </row>
    <row r="7" spans="1:5" ht="23.25" x14ac:dyDescent="0.5">
      <c r="A7" s="145"/>
      <c r="B7" s="251"/>
      <c r="C7" s="151"/>
      <c r="D7" s="151"/>
      <c r="E7" s="2"/>
    </row>
    <row r="8" spans="1:5" ht="23.25" x14ac:dyDescent="0.5">
      <c r="A8" s="145"/>
      <c r="B8" s="251"/>
      <c r="C8" s="151"/>
      <c r="D8" s="151"/>
      <c r="E8" s="2"/>
    </row>
    <row r="9" spans="1:5" ht="23.25" x14ac:dyDescent="0.5">
      <c r="A9" s="145"/>
      <c r="B9" s="251"/>
      <c r="C9" s="151"/>
      <c r="D9" s="151"/>
      <c r="E9" s="2"/>
    </row>
    <row r="10" spans="1:5" ht="23.25" x14ac:dyDescent="0.5">
      <c r="A10" s="145"/>
      <c r="B10" s="251"/>
      <c r="C10" s="151"/>
      <c r="D10" s="151"/>
      <c r="E10" s="2"/>
    </row>
    <row r="11" spans="1:5" ht="23.25" x14ac:dyDescent="0.5">
      <c r="A11" s="145"/>
      <c r="B11" s="251"/>
      <c r="C11" s="151"/>
      <c r="D11" s="151"/>
      <c r="E11" s="2"/>
    </row>
    <row r="12" spans="1:5" ht="23.25" x14ac:dyDescent="0.5">
      <c r="A12" s="145"/>
      <c r="B12" s="251"/>
      <c r="C12" s="151"/>
      <c r="D12" s="151"/>
      <c r="E12" s="2"/>
    </row>
    <row r="13" spans="1:5" ht="23.25" x14ac:dyDescent="0.5">
      <c r="A13" s="145"/>
      <c r="B13" s="251"/>
      <c r="C13" s="151"/>
      <c r="D13" s="151"/>
      <c r="E13" s="2"/>
    </row>
    <row r="14" spans="1:5" ht="23.25" x14ac:dyDescent="0.5">
      <c r="A14" s="145"/>
      <c r="B14" s="251"/>
      <c r="C14" s="151"/>
      <c r="D14" s="151"/>
      <c r="E14" s="2"/>
    </row>
    <row r="15" spans="1:5" ht="23.25" x14ac:dyDescent="0.5">
      <c r="A15" s="145"/>
      <c r="B15" s="251"/>
      <c r="C15" s="151"/>
      <c r="D15" s="151"/>
      <c r="E15" s="2"/>
    </row>
    <row r="16" spans="1:5" ht="24" thickBot="1" x14ac:dyDescent="0.55000000000000004">
      <c r="A16" s="145"/>
      <c r="B16" s="154" t="s">
        <v>111</v>
      </c>
      <c r="C16" s="154">
        <f t="shared" ref="C16" si="0">SUM(C5:C15)</f>
        <v>99000</v>
      </c>
      <c r="D16" s="154">
        <f>D5-C6</f>
        <v>2320050</v>
      </c>
      <c r="E16" s="2"/>
    </row>
    <row r="17" spans="1:5" ht="17.25" thickTop="1" x14ac:dyDescent="0.35">
      <c r="A17" s="152"/>
      <c r="B17" s="152"/>
      <c r="C17" s="152"/>
      <c r="D17" s="152"/>
      <c r="E17" s="2"/>
    </row>
    <row r="18" spans="1:5" ht="16.5" x14ac:dyDescent="0.35">
      <c r="A18" s="2"/>
      <c r="B18" s="2"/>
      <c r="C18" s="2"/>
      <c r="D18" s="2"/>
      <c r="E18" s="2"/>
    </row>
    <row r="19" spans="1:5" ht="16.5" x14ac:dyDescent="0.35">
      <c r="A19" s="2"/>
      <c r="B19" s="2"/>
      <c r="C19" s="2"/>
      <c r="D19" s="2"/>
      <c r="E19" s="2"/>
    </row>
    <row r="20" spans="1:5" ht="16.5" x14ac:dyDescent="0.35">
      <c r="A20" s="2"/>
      <c r="B20" s="2"/>
      <c r="C20" s="2"/>
      <c r="D20" s="2"/>
      <c r="E20" s="2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8" workbookViewId="0">
      <selection activeCell="H33" sqref="H33"/>
    </sheetView>
  </sheetViews>
  <sheetFormatPr defaultRowHeight="14.25" x14ac:dyDescent="0.2"/>
  <cols>
    <col min="4" max="4" width="15.5" customWidth="1"/>
    <col min="6" max="6" width="15.25" customWidth="1"/>
    <col min="11" max="11" width="11.875" customWidth="1"/>
    <col min="13" max="13" width="14.125" customWidth="1"/>
  </cols>
  <sheetData>
    <row r="1" spans="1:7" ht="23.25" x14ac:dyDescent="0.5">
      <c r="A1" s="155"/>
      <c r="B1" s="155"/>
      <c r="C1" s="155"/>
      <c r="D1" s="155"/>
      <c r="E1" s="155"/>
      <c r="F1" s="156" t="s">
        <v>253</v>
      </c>
      <c r="G1" s="2"/>
    </row>
    <row r="2" spans="1:7" ht="23.25" x14ac:dyDescent="0.5">
      <c r="A2" s="312" t="s">
        <v>0</v>
      </c>
      <c r="B2" s="304"/>
      <c r="C2" s="304"/>
      <c r="D2" s="304"/>
      <c r="E2" s="304"/>
      <c r="F2" s="304"/>
      <c r="G2" s="304"/>
    </row>
    <row r="3" spans="1:7" ht="23.25" x14ac:dyDescent="0.5">
      <c r="A3" s="312" t="s">
        <v>254</v>
      </c>
      <c r="B3" s="304"/>
      <c r="C3" s="304"/>
      <c r="D3" s="304"/>
      <c r="E3" s="304"/>
      <c r="F3" s="304"/>
      <c r="G3" s="304"/>
    </row>
    <row r="4" spans="1:7" ht="23.25" x14ac:dyDescent="0.5">
      <c r="A4" s="312" t="s">
        <v>255</v>
      </c>
      <c r="B4" s="304"/>
      <c r="C4" s="304"/>
      <c r="D4" s="304"/>
      <c r="E4" s="304"/>
      <c r="F4" s="304"/>
      <c r="G4" s="304"/>
    </row>
    <row r="5" spans="1:7" ht="23.25" x14ac:dyDescent="0.5">
      <c r="A5" s="312" t="s">
        <v>387</v>
      </c>
      <c r="B5" s="304"/>
      <c r="C5" s="304"/>
      <c r="D5" s="304"/>
      <c r="E5" s="304"/>
      <c r="F5" s="304"/>
      <c r="G5" s="304"/>
    </row>
    <row r="6" spans="1:7" ht="24" thickBot="1" x14ac:dyDescent="0.55000000000000004">
      <c r="A6" s="155" t="s">
        <v>388</v>
      </c>
      <c r="B6" s="155"/>
      <c r="C6" s="155"/>
      <c r="D6" s="155"/>
      <c r="E6" s="155"/>
      <c r="F6" s="162">
        <v>18193243.199999999</v>
      </c>
      <c r="G6" s="2"/>
    </row>
    <row r="7" spans="1:7" ht="24" thickTop="1" x14ac:dyDescent="0.5">
      <c r="A7" s="155" t="s">
        <v>356</v>
      </c>
      <c r="B7" s="155"/>
      <c r="C7" s="155"/>
      <c r="D7" s="158" t="s">
        <v>107</v>
      </c>
      <c r="E7" s="155"/>
      <c r="F7" s="157"/>
      <c r="G7" s="2"/>
    </row>
    <row r="8" spans="1:7" ht="23.25" x14ac:dyDescent="0.5">
      <c r="A8" s="155" t="s">
        <v>256</v>
      </c>
      <c r="B8" s="155"/>
      <c r="C8" s="155"/>
      <c r="D8" s="158" t="s">
        <v>111</v>
      </c>
      <c r="E8" s="155"/>
      <c r="F8" s="157"/>
      <c r="G8" s="2"/>
    </row>
    <row r="9" spans="1:7" ht="23.25" x14ac:dyDescent="0.5">
      <c r="A9" s="155" t="s">
        <v>257</v>
      </c>
      <c r="B9" s="155"/>
      <c r="C9" s="155"/>
      <c r="D9" s="158" t="s">
        <v>111</v>
      </c>
      <c r="E9" s="155"/>
      <c r="F9" s="157"/>
      <c r="G9" s="2"/>
    </row>
    <row r="10" spans="1:7" ht="23.25" x14ac:dyDescent="0.5">
      <c r="A10" s="163" t="s">
        <v>261</v>
      </c>
      <c r="B10" s="163"/>
      <c r="C10" s="155"/>
      <c r="D10" s="158">
        <v>8150</v>
      </c>
      <c r="E10" s="155"/>
      <c r="F10" s="157"/>
      <c r="G10" s="2"/>
    </row>
    <row r="11" spans="1:7" ht="23.25" x14ac:dyDescent="0.5">
      <c r="A11" s="155" t="s">
        <v>258</v>
      </c>
      <c r="B11" s="155"/>
      <c r="C11" s="155"/>
      <c r="D11" s="159" t="s">
        <v>111</v>
      </c>
      <c r="E11" s="155"/>
      <c r="F11" s="164">
        <v>8150</v>
      </c>
      <c r="G11" s="2"/>
    </row>
    <row r="12" spans="1:7" ht="23.25" x14ac:dyDescent="0.5">
      <c r="A12" s="155" t="s">
        <v>357</v>
      </c>
      <c r="B12" s="155"/>
      <c r="C12" s="155"/>
      <c r="D12" s="160"/>
      <c r="E12" s="155"/>
      <c r="F12" s="161"/>
      <c r="G12" s="2"/>
    </row>
    <row r="13" spans="1:7" ht="23.25" x14ac:dyDescent="0.5">
      <c r="A13" s="155" t="s">
        <v>259</v>
      </c>
      <c r="B13" s="155"/>
      <c r="C13" s="155"/>
      <c r="D13" s="158"/>
      <c r="E13" s="155"/>
      <c r="F13" s="161"/>
      <c r="G13" s="2"/>
    </row>
    <row r="14" spans="1:7" ht="24" thickBot="1" x14ac:dyDescent="0.55000000000000004">
      <c r="A14" s="155" t="s">
        <v>389</v>
      </c>
      <c r="B14" s="155"/>
      <c r="C14" s="155"/>
      <c r="D14" s="157"/>
      <c r="E14" s="155"/>
      <c r="F14" s="162">
        <f>F6+F11</f>
        <v>18201393.199999999</v>
      </c>
      <c r="G14" s="2"/>
    </row>
    <row r="15" spans="1:7" ht="24" thickTop="1" x14ac:dyDescent="0.5">
      <c r="A15" s="155" t="s">
        <v>352</v>
      </c>
      <c r="B15" s="155"/>
      <c r="C15" s="155"/>
      <c r="D15" s="155"/>
      <c r="E15" s="155"/>
      <c r="F15" s="157"/>
      <c r="G15" s="2"/>
    </row>
    <row r="16" spans="1:7" ht="23.25" x14ac:dyDescent="0.5">
      <c r="A16" s="155" t="s">
        <v>262</v>
      </c>
      <c r="B16" s="155"/>
      <c r="C16" s="155"/>
      <c r="D16" s="155"/>
      <c r="E16" s="155"/>
      <c r="F16" s="158">
        <v>15538</v>
      </c>
      <c r="G16" s="2"/>
    </row>
    <row r="17" spans="1:7" ht="23.25" x14ac:dyDescent="0.5">
      <c r="A17" s="155" t="s">
        <v>263</v>
      </c>
      <c r="B17" s="155"/>
      <c r="C17" s="155"/>
      <c r="D17" s="155"/>
      <c r="E17" s="155"/>
      <c r="F17" s="158">
        <v>2705.33</v>
      </c>
      <c r="G17" s="2"/>
    </row>
    <row r="18" spans="1:7" ht="23.25" x14ac:dyDescent="0.5">
      <c r="A18" s="155" t="s">
        <v>264</v>
      </c>
      <c r="B18" s="155"/>
      <c r="C18" s="155"/>
      <c r="D18" s="155"/>
      <c r="E18" s="155"/>
      <c r="F18" s="158">
        <v>400</v>
      </c>
      <c r="G18" s="2"/>
    </row>
    <row r="19" spans="1:7" ht="23.25" x14ac:dyDescent="0.5">
      <c r="A19" s="155" t="s">
        <v>260</v>
      </c>
      <c r="B19" s="155"/>
      <c r="C19" s="155"/>
      <c r="D19" s="155"/>
      <c r="E19" s="155"/>
      <c r="F19" s="252">
        <f>F14-F16-F17-F18</f>
        <v>18182749.870000001</v>
      </c>
      <c r="G19" s="2"/>
    </row>
    <row r="20" spans="1:7" ht="24" thickBot="1" x14ac:dyDescent="0.55000000000000004">
      <c r="A20" s="155"/>
      <c r="B20" s="155"/>
      <c r="C20" s="155"/>
      <c r="D20" s="155"/>
      <c r="E20" s="155"/>
      <c r="F20" s="162">
        <v>18201393.199999999</v>
      </c>
      <c r="G20" s="2"/>
    </row>
    <row r="21" spans="1:7" ht="24" thickTop="1" x14ac:dyDescent="0.5">
      <c r="A21" s="155"/>
      <c r="B21" s="155"/>
      <c r="C21" s="155"/>
      <c r="D21" s="155"/>
      <c r="E21" s="155"/>
      <c r="F21" s="157"/>
      <c r="G21" s="2"/>
    </row>
    <row r="22" spans="1:7" ht="23.25" x14ac:dyDescent="0.5">
      <c r="A22" s="2"/>
      <c r="B22" s="2"/>
      <c r="C22" s="15"/>
      <c r="D22" s="15"/>
      <c r="E22" s="2"/>
      <c r="F22" s="2"/>
      <c r="G22" s="2"/>
    </row>
    <row r="23" spans="1:7" ht="23.25" x14ac:dyDescent="0.5">
      <c r="A23" s="311" t="s">
        <v>398</v>
      </c>
      <c r="B23" s="311"/>
      <c r="C23" s="311"/>
      <c r="D23" s="311"/>
      <c r="E23" s="311"/>
      <c r="F23" s="311"/>
      <c r="G23" s="311"/>
    </row>
    <row r="24" spans="1:7" ht="21.75" x14ac:dyDescent="0.45">
      <c r="A24" s="310" t="s">
        <v>397</v>
      </c>
      <c r="B24" s="310"/>
      <c r="C24" s="310"/>
      <c r="D24" s="310"/>
      <c r="E24" s="310"/>
      <c r="F24" s="310"/>
      <c r="G24" s="310"/>
    </row>
    <row r="25" spans="1:7" ht="21.75" x14ac:dyDescent="0.45">
      <c r="A25" s="310"/>
      <c r="B25" s="310"/>
      <c r="C25" s="310"/>
      <c r="D25" s="310"/>
      <c r="E25" s="310"/>
      <c r="F25" s="310"/>
      <c r="G25" s="310"/>
    </row>
    <row r="26" spans="1:7" ht="23.25" x14ac:dyDescent="0.5">
      <c r="A26" s="311"/>
      <c r="B26" s="304"/>
      <c r="C26" s="304"/>
      <c r="D26" s="304"/>
      <c r="E26" s="304"/>
      <c r="F26" s="304"/>
      <c r="G26" s="304"/>
    </row>
    <row r="27" spans="1:7" ht="16.5" x14ac:dyDescent="0.35">
      <c r="A27" s="2"/>
      <c r="B27" s="2"/>
      <c r="C27" s="2"/>
      <c r="D27" s="2"/>
      <c r="E27" s="2"/>
      <c r="F27" s="2"/>
      <c r="G27" s="2"/>
    </row>
  </sheetData>
  <mergeCells count="8">
    <mergeCell ref="A26:G26"/>
    <mergeCell ref="A2:G2"/>
    <mergeCell ref="A3:G3"/>
    <mergeCell ref="A4:G4"/>
    <mergeCell ref="A5:G5"/>
    <mergeCell ref="A24:G24"/>
    <mergeCell ref="A25:G25"/>
    <mergeCell ref="A23:G23"/>
  </mergeCells>
  <pageMargins left="0.9055118110236221" right="0.31496062992125984" top="0.35433070866141736" bottom="0.35433070866141736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2" workbookViewId="0">
      <selection activeCell="J28" sqref="J28"/>
    </sheetView>
  </sheetViews>
  <sheetFormatPr defaultRowHeight="14.25" x14ac:dyDescent="0.2"/>
  <cols>
    <col min="1" max="1" width="3.75" customWidth="1"/>
    <col min="2" max="2" width="20.375" customWidth="1"/>
    <col min="3" max="3" width="10.25" customWidth="1"/>
    <col min="4" max="4" width="10.375" customWidth="1"/>
    <col min="6" max="6" width="10.375" customWidth="1"/>
    <col min="7" max="7" width="10.75" customWidth="1"/>
    <col min="8" max="8" width="11" customWidth="1"/>
    <col min="9" max="9" width="9.375" customWidth="1"/>
    <col min="10" max="10" width="8.5" customWidth="1"/>
    <col min="11" max="11" width="10.375" customWidth="1"/>
    <col min="12" max="12" width="9.75" customWidth="1"/>
    <col min="13" max="13" width="9.125" customWidth="1"/>
  </cols>
  <sheetData>
    <row r="1" spans="1:13" ht="21" x14ac:dyDescent="0.45">
      <c r="A1" s="316" t="s">
        <v>396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21" x14ac:dyDescent="0.45">
      <c r="A2" s="316" t="s">
        <v>274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1:13" ht="21" x14ac:dyDescent="0.45">
      <c r="A3" s="317" t="s">
        <v>393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3" ht="21" x14ac:dyDescent="0.45">
      <c r="A4" s="313" t="s">
        <v>280</v>
      </c>
      <c r="B4" s="314"/>
      <c r="C4" s="314"/>
      <c r="D4" s="314"/>
      <c r="E4" s="314"/>
      <c r="F4" s="315"/>
      <c r="G4" s="313" t="s">
        <v>293</v>
      </c>
      <c r="H4" s="314"/>
      <c r="I4" s="314"/>
      <c r="J4" s="314"/>
      <c r="K4" s="314"/>
      <c r="L4" s="315"/>
      <c r="M4" s="176"/>
    </row>
    <row r="5" spans="1:13" ht="21" x14ac:dyDescent="0.45">
      <c r="A5" s="178" t="s">
        <v>275</v>
      </c>
      <c r="B5" s="175" t="s">
        <v>276</v>
      </c>
      <c r="C5" s="178" t="s">
        <v>277</v>
      </c>
      <c r="D5" s="175" t="s">
        <v>277</v>
      </c>
      <c r="E5" s="178" t="s">
        <v>278</v>
      </c>
      <c r="F5" s="175" t="s">
        <v>80</v>
      </c>
      <c r="G5" s="313" t="s">
        <v>288</v>
      </c>
      <c r="H5" s="314"/>
      <c r="I5" s="314"/>
      <c r="J5" s="314"/>
      <c r="K5" s="315"/>
      <c r="L5" s="193" t="s">
        <v>289</v>
      </c>
      <c r="M5" s="193" t="s">
        <v>292</v>
      </c>
    </row>
    <row r="6" spans="1:13" ht="21" x14ac:dyDescent="0.45">
      <c r="A6" s="165"/>
      <c r="B6" s="174"/>
      <c r="C6" s="165" t="s">
        <v>344</v>
      </c>
      <c r="D6" s="255" t="s">
        <v>395</v>
      </c>
      <c r="E6" s="165" t="s">
        <v>279</v>
      </c>
      <c r="F6" s="174"/>
      <c r="G6" s="179" t="s">
        <v>281</v>
      </c>
      <c r="H6" s="313" t="s">
        <v>287</v>
      </c>
      <c r="I6" s="314"/>
      <c r="J6" s="315"/>
      <c r="K6" s="194" t="s">
        <v>285</v>
      </c>
      <c r="L6" s="194" t="s">
        <v>290</v>
      </c>
      <c r="M6" s="195"/>
    </row>
    <row r="7" spans="1:13" ht="21" x14ac:dyDescent="0.45">
      <c r="A7" s="180"/>
      <c r="B7" s="181"/>
      <c r="C7" s="180"/>
      <c r="D7" s="182"/>
      <c r="E7" s="180"/>
      <c r="F7" s="182"/>
      <c r="G7" s="183"/>
      <c r="H7" s="184" t="s">
        <v>282</v>
      </c>
      <c r="I7" s="184" t="s">
        <v>283</v>
      </c>
      <c r="J7" s="184" t="s">
        <v>284</v>
      </c>
      <c r="K7" s="184" t="s">
        <v>286</v>
      </c>
      <c r="L7" s="196" t="s">
        <v>291</v>
      </c>
      <c r="M7" s="197"/>
    </row>
    <row r="8" spans="1:13" ht="21" x14ac:dyDescent="0.45">
      <c r="A8" s="166"/>
      <c r="B8" s="174" t="s">
        <v>303</v>
      </c>
      <c r="C8" s="166"/>
      <c r="D8" s="3"/>
      <c r="E8" s="166"/>
      <c r="F8" s="3"/>
      <c r="G8" s="177"/>
      <c r="H8" s="177"/>
      <c r="I8" s="198"/>
      <c r="J8" s="177"/>
      <c r="K8" s="177"/>
      <c r="L8" s="185">
        <v>144477.10999999999</v>
      </c>
      <c r="M8" s="168"/>
    </row>
    <row r="9" spans="1:13" ht="21" x14ac:dyDescent="0.45">
      <c r="A9" s="165">
        <v>1</v>
      </c>
      <c r="B9" s="3" t="s">
        <v>394</v>
      </c>
      <c r="C9" s="167">
        <v>100000</v>
      </c>
      <c r="D9" s="167">
        <v>100000</v>
      </c>
      <c r="E9" s="165" t="s">
        <v>111</v>
      </c>
      <c r="F9" s="167">
        <v>100000</v>
      </c>
      <c r="G9" s="167">
        <v>100000</v>
      </c>
      <c r="H9" s="167">
        <v>100000</v>
      </c>
      <c r="I9" s="198"/>
      <c r="J9" s="177"/>
      <c r="K9" s="198">
        <v>100000</v>
      </c>
      <c r="L9" s="185"/>
      <c r="M9" s="168"/>
    </row>
    <row r="10" spans="1:13" ht="21" x14ac:dyDescent="0.45">
      <c r="A10" s="165">
        <v>2</v>
      </c>
      <c r="B10" s="3" t="s">
        <v>304</v>
      </c>
      <c r="C10" s="167">
        <v>100000</v>
      </c>
      <c r="D10" s="167">
        <v>100000</v>
      </c>
      <c r="E10" s="165" t="s">
        <v>214</v>
      </c>
      <c r="F10" s="167">
        <v>100000</v>
      </c>
      <c r="G10" s="167">
        <v>100000</v>
      </c>
      <c r="H10" s="167">
        <v>100000</v>
      </c>
      <c r="I10" s="167"/>
      <c r="J10" s="177"/>
      <c r="K10" s="167">
        <v>100000</v>
      </c>
      <c r="L10" s="185"/>
      <c r="M10" s="168"/>
    </row>
    <row r="11" spans="1:13" ht="21" x14ac:dyDescent="0.45">
      <c r="A11" s="165">
        <v>3</v>
      </c>
      <c r="B11" s="3" t="s">
        <v>305</v>
      </c>
      <c r="C11" s="167">
        <v>100000</v>
      </c>
      <c r="D11" s="167">
        <v>100000</v>
      </c>
      <c r="E11" s="165" t="s">
        <v>214</v>
      </c>
      <c r="F11" s="167">
        <v>100000</v>
      </c>
      <c r="G11" s="167">
        <v>100000</v>
      </c>
      <c r="H11" s="167">
        <v>100000</v>
      </c>
      <c r="I11" s="167"/>
      <c r="J11" s="177"/>
      <c r="K11" s="167">
        <v>100000</v>
      </c>
      <c r="L11" s="185"/>
      <c r="M11" s="168"/>
    </row>
    <row r="12" spans="1:13" ht="21" x14ac:dyDescent="0.45">
      <c r="A12" s="165">
        <v>4</v>
      </c>
      <c r="B12" s="3" t="s">
        <v>306</v>
      </c>
      <c r="C12" s="167">
        <v>100000</v>
      </c>
      <c r="D12" s="167">
        <v>100000</v>
      </c>
      <c r="E12" s="165" t="s">
        <v>214</v>
      </c>
      <c r="F12" s="167">
        <v>100000</v>
      </c>
      <c r="G12" s="167">
        <v>100000</v>
      </c>
      <c r="H12" s="167">
        <v>100000</v>
      </c>
      <c r="I12" s="167"/>
      <c r="J12" s="177"/>
      <c r="K12" s="167">
        <v>100000</v>
      </c>
      <c r="L12" s="185"/>
      <c r="M12" s="168"/>
    </row>
    <row r="13" spans="1:13" ht="21" x14ac:dyDescent="0.45">
      <c r="A13" s="165">
        <v>5</v>
      </c>
      <c r="B13" s="3" t="s">
        <v>307</v>
      </c>
      <c r="C13" s="167">
        <v>100000</v>
      </c>
      <c r="D13" s="167">
        <v>100000</v>
      </c>
      <c r="E13" s="165" t="s">
        <v>214</v>
      </c>
      <c r="F13" s="167">
        <v>100000</v>
      </c>
      <c r="G13" s="167">
        <v>100000</v>
      </c>
      <c r="H13" s="167">
        <v>100000</v>
      </c>
      <c r="I13" s="167"/>
      <c r="J13" s="185"/>
      <c r="K13" s="167">
        <v>100000</v>
      </c>
      <c r="L13" s="185"/>
      <c r="M13" s="260" t="s">
        <v>399</v>
      </c>
    </row>
    <row r="14" spans="1:13" ht="21" x14ac:dyDescent="0.45">
      <c r="A14" s="165">
        <v>6</v>
      </c>
      <c r="B14" s="3" t="s">
        <v>308</v>
      </c>
      <c r="C14" s="167">
        <v>100000</v>
      </c>
      <c r="D14" s="167">
        <v>100000</v>
      </c>
      <c r="E14" s="165" t="s">
        <v>214</v>
      </c>
      <c r="F14" s="167">
        <v>100000</v>
      </c>
      <c r="G14" s="167">
        <v>100000</v>
      </c>
      <c r="H14" s="167">
        <v>100000</v>
      </c>
      <c r="I14" s="167"/>
      <c r="J14" s="177"/>
      <c r="K14" s="167">
        <v>100000</v>
      </c>
      <c r="L14" s="185"/>
      <c r="M14" s="260" t="s">
        <v>400</v>
      </c>
    </row>
    <row r="15" spans="1:13" ht="21" x14ac:dyDescent="0.45">
      <c r="A15" s="165">
        <v>7</v>
      </c>
      <c r="B15" s="3" t="s">
        <v>309</v>
      </c>
      <c r="C15" s="167">
        <v>100000</v>
      </c>
      <c r="D15" s="167">
        <v>100000</v>
      </c>
      <c r="E15" s="165" t="s">
        <v>214</v>
      </c>
      <c r="F15" s="167">
        <v>100000</v>
      </c>
      <c r="G15" s="167">
        <v>100000</v>
      </c>
      <c r="H15" s="167">
        <v>100000</v>
      </c>
      <c r="I15" s="167"/>
      <c r="J15" s="177"/>
      <c r="K15" s="167">
        <v>100000</v>
      </c>
      <c r="L15" s="185"/>
      <c r="M15" s="260" t="s">
        <v>401</v>
      </c>
    </row>
    <row r="16" spans="1:13" ht="21" x14ac:dyDescent="0.45">
      <c r="A16" s="165">
        <v>8</v>
      </c>
      <c r="B16" s="3" t="s">
        <v>310</v>
      </c>
      <c r="C16" s="167">
        <v>100000</v>
      </c>
      <c r="D16" s="167">
        <v>100000</v>
      </c>
      <c r="E16" s="165" t="s">
        <v>214</v>
      </c>
      <c r="F16" s="167">
        <v>100000</v>
      </c>
      <c r="G16" s="167">
        <v>100000</v>
      </c>
      <c r="H16" s="167">
        <v>100000</v>
      </c>
      <c r="I16" s="167"/>
      <c r="J16" s="177"/>
      <c r="K16" s="167">
        <v>100000</v>
      </c>
      <c r="L16" s="185"/>
      <c r="M16" s="168"/>
    </row>
    <row r="17" spans="1:13" ht="21" x14ac:dyDescent="0.45">
      <c r="A17" s="165">
        <v>9</v>
      </c>
      <c r="B17" s="3" t="s">
        <v>311</v>
      </c>
      <c r="C17" s="167">
        <v>100000</v>
      </c>
      <c r="D17" s="167">
        <v>100000</v>
      </c>
      <c r="E17" s="165" t="s">
        <v>214</v>
      </c>
      <c r="F17" s="167">
        <v>100000</v>
      </c>
      <c r="G17" s="167">
        <v>100000</v>
      </c>
      <c r="H17" s="167">
        <v>100000</v>
      </c>
      <c r="I17" s="167"/>
      <c r="J17" s="185"/>
      <c r="K17" s="167">
        <v>100000</v>
      </c>
      <c r="L17" s="185"/>
      <c r="M17" s="168"/>
    </row>
    <row r="18" spans="1:13" ht="21" x14ac:dyDescent="0.45">
      <c r="A18" s="165">
        <v>10</v>
      </c>
      <c r="B18" s="3" t="s">
        <v>312</v>
      </c>
      <c r="C18" s="167">
        <v>100000</v>
      </c>
      <c r="D18" s="167">
        <v>100000</v>
      </c>
      <c r="E18" s="165" t="s">
        <v>214</v>
      </c>
      <c r="F18" s="167">
        <v>100000</v>
      </c>
      <c r="G18" s="167">
        <v>100000</v>
      </c>
      <c r="H18" s="167">
        <v>100000</v>
      </c>
      <c r="I18" s="167"/>
      <c r="J18" s="177"/>
      <c r="K18" s="167">
        <v>100000</v>
      </c>
      <c r="L18" s="185"/>
      <c r="M18" s="168"/>
    </row>
    <row r="19" spans="1:13" ht="21" x14ac:dyDescent="0.45">
      <c r="A19" s="165">
        <v>11</v>
      </c>
      <c r="B19" s="3" t="s">
        <v>313</v>
      </c>
      <c r="C19" s="167">
        <v>100000</v>
      </c>
      <c r="D19" s="167">
        <v>100000</v>
      </c>
      <c r="E19" s="165" t="s">
        <v>214</v>
      </c>
      <c r="F19" s="167">
        <v>100000</v>
      </c>
      <c r="G19" s="167">
        <v>100000</v>
      </c>
      <c r="H19" s="167">
        <v>100000</v>
      </c>
      <c r="I19" s="167"/>
      <c r="J19" s="177"/>
      <c r="K19" s="167">
        <v>100000</v>
      </c>
      <c r="L19" s="185"/>
      <c r="M19" s="168"/>
    </row>
    <row r="20" spans="1:13" ht="21" x14ac:dyDescent="0.45">
      <c r="A20" s="165">
        <v>12</v>
      </c>
      <c r="B20" s="3" t="s">
        <v>314</v>
      </c>
      <c r="C20" s="167">
        <v>100000</v>
      </c>
      <c r="D20" s="167">
        <v>100000</v>
      </c>
      <c r="E20" s="165" t="s">
        <v>214</v>
      </c>
      <c r="F20" s="167">
        <v>100000</v>
      </c>
      <c r="G20" s="167">
        <v>100000</v>
      </c>
      <c r="H20" s="167">
        <v>100000</v>
      </c>
      <c r="I20" s="167"/>
      <c r="J20" s="177"/>
      <c r="K20" s="167">
        <v>100000</v>
      </c>
      <c r="L20" s="185"/>
      <c r="M20" s="168"/>
    </row>
    <row r="21" spans="1:13" ht="21.75" thickBot="1" x14ac:dyDescent="0.5">
      <c r="A21" s="186"/>
      <c r="B21" s="187" t="s">
        <v>80</v>
      </c>
      <c r="C21" s="188">
        <f>SUM(C9:C20)</f>
        <v>1200000</v>
      </c>
      <c r="D21" s="188">
        <f>SUM(D9:D20)</f>
        <v>1200000</v>
      </c>
      <c r="E21" s="253" t="s">
        <v>111</v>
      </c>
      <c r="F21" s="189">
        <f>SUM(F9:F20)</f>
        <v>1200000</v>
      </c>
      <c r="G21" s="190">
        <f>SUM(G9:G20)</f>
        <v>1200000</v>
      </c>
      <c r="H21" s="190">
        <f>SUM(H9:H20)</f>
        <v>1200000</v>
      </c>
      <c r="I21" s="258" t="s">
        <v>107</v>
      </c>
      <c r="J21" s="259" t="s">
        <v>111</v>
      </c>
      <c r="K21" s="191">
        <f>SUM(K8:K20)</f>
        <v>1200000</v>
      </c>
      <c r="L21" s="191">
        <v>47394.11</v>
      </c>
      <c r="M21" s="254"/>
    </row>
    <row r="22" spans="1:13" ht="21.75" thickTop="1" x14ac:dyDescent="0.45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</row>
  </sheetData>
  <mergeCells count="7">
    <mergeCell ref="H6:J6"/>
    <mergeCell ref="A1:M1"/>
    <mergeCell ref="A2:M2"/>
    <mergeCell ref="A3:M3"/>
    <mergeCell ref="A4:F4"/>
    <mergeCell ref="G4:L4"/>
    <mergeCell ref="G5:K5"/>
  </mergeCells>
  <printOptions horizont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21</vt:i4>
      </vt:variant>
    </vt:vector>
  </HeadingPairs>
  <TitlesOfParts>
    <vt:vector size="21" baseType="lpstr">
      <vt:lpstr>งบทดลองปี59</vt:lpstr>
      <vt:lpstr>งบรับ-จ่ายปี59</vt:lpstr>
      <vt:lpstr>รายงานกระแสเงินสดปี59</vt:lpstr>
      <vt:lpstr>งบรายรับปี59</vt:lpstr>
      <vt:lpstr>กระดาษทำการปี59</vt:lpstr>
      <vt:lpstr>ประกอบงบทดลองปี59</vt:lpstr>
      <vt:lpstr>ประกอบรายจ่ายค้างจ่ายปี59</vt:lpstr>
      <vt:lpstr>งบเงินสะสมปี59</vt:lpstr>
      <vt:lpstr>รายงาน ศก.ชุมชนปี59</vt:lpstr>
      <vt:lpstr>อุดหนุนเฉพาะกิจปี59</vt:lpstr>
      <vt:lpstr>จ่ายจากเงินรายรับ</vt:lpstr>
      <vt:lpstr>รายจ่ายรอจ่าย</vt:lpstr>
      <vt:lpstr>จ่ายจากรายจ่ายค้างจ่าย</vt:lpstr>
      <vt:lpstr>จ่ายจากเงินอุดหนุนเฉพาะกิจ</vt:lpstr>
      <vt:lpstr>ทุนสำรองเงินสะสม</vt:lpstr>
      <vt:lpstr>จ่ายจากเงินสะสม</vt:lpstr>
      <vt:lpstr>เงินยืมเงินสะสม</vt:lpstr>
      <vt:lpstr>จ่ายเงินอุดหนุนเฉพาะกิจค้างจ่าย</vt:lpstr>
      <vt:lpstr>Sheet7</vt:lpstr>
      <vt:lpstr>Sheet8</vt:lpstr>
      <vt:lpstr>Sheet9</vt:lpstr>
    </vt:vector>
  </TitlesOfParts>
  <Company>TTT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Windows User</cp:lastModifiedBy>
  <cp:lastPrinted>2016-05-11T05:19:22Z</cp:lastPrinted>
  <dcterms:created xsi:type="dcterms:W3CDTF">2013-11-25T08:24:59Z</dcterms:created>
  <dcterms:modified xsi:type="dcterms:W3CDTF">2016-05-31T06:29:01Z</dcterms:modified>
</cp:coreProperties>
</file>